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edia Planning\2018 Media Planning\GDS\"/>
    </mc:Choice>
  </mc:AlternateContent>
  <bookViews>
    <workbookView xWindow="0" yWindow="0" windowWidth="15465" windowHeight="12360"/>
  </bookViews>
  <sheets>
    <sheet name="Actual Buy" sheetId="2" r:id="rId1"/>
    <sheet name="Budget at a Glance" sheetId="1" r:id="rId2"/>
  </sheets>
  <definedNames>
    <definedName name="_xlnm.Print_Area" localSheetId="0">'Actual Buy'!$A$1:$O$75</definedName>
    <definedName name="_xlnm.Print_Area" localSheetId="1">'Budget at a Glance'!$A$1:$O$75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" l="1"/>
  <c r="O46" i="2" l="1"/>
  <c r="D61" i="2"/>
  <c r="D63" i="2" s="1"/>
  <c r="E61" i="2"/>
  <c r="E63" i="2" s="1"/>
  <c r="F61" i="2"/>
  <c r="F63" i="2" s="1"/>
  <c r="G61" i="2"/>
  <c r="G63" i="2" s="1"/>
  <c r="H61" i="2"/>
  <c r="H63" i="2" s="1"/>
  <c r="I61" i="2"/>
  <c r="I63" i="2" s="1"/>
  <c r="J61" i="2"/>
  <c r="J63" i="2" s="1"/>
  <c r="K61" i="2"/>
  <c r="K63" i="2" s="1"/>
  <c r="L61" i="2"/>
  <c r="L63" i="2" s="1"/>
  <c r="M61" i="2"/>
  <c r="M63" i="2" s="1"/>
  <c r="N61" i="2"/>
  <c r="N63" i="2" s="1"/>
  <c r="C61" i="2"/>
  <c r="C63" i="2" s="1"/>
  <c r="O51" i="2"/>
  <c r="O52" i="2"/>
  <c r="O47" i="2"/>
  <c r="O44" i="2"/>
  <c r="O45" i="2"/>
  <c r="O41" i="2"/>
  <c r="O42" i="2"/>
  <c r="O63" i="2" l="1"/>
  <c r="O61" i="2"/>
  <c r="O21" i="2" l="1"/>
  <c r="O22" i="2"/>
  <c r="D34" i="2"/>
  <c r="D36" i="2" s="1"/>
  <c r="E34" i="2"/>
  <c r="E36" i="2" s="1"/>
  <c r="F34" i="2"/>
  <c r="F36" i="2" s="1"/>
  <c r="G34" i="2"/>
  <c r="G36" i="2" s="1"/>
  <c r="H34" i="2"/>
  <c r="H36" i="2" s="1"/>
  <c r="I34" i="2"/>
  <c r="I36" i="2" s="1"/>
  <c r="J34" i="2"/>
  <c r="J36" i="2" s="1"/>
  <c r="K34" i="2"/>
  <c r="K36" i="2" s="1"/>
  <c r="L34" i="2"/>
  <c r="L36" i="2" s="1"/>
  <c r="M34" i="2"/>
  <c r="M36" i="2" s="1"/>
  <c r="N34" i="2"/>
  <c r="N36" i="2" s="1"/>
  <c r="C34" i="2"/>
  <c r="C36" i="2" s="1"/>
  <c r="O28" i="2"/>
  <c r="O20" i="2"/>
  <c r="D15" i="2"/>
  <c r="D66" i="2" s="1"/>
  <c r="E15" i="2"/>
  <c r="F15" i="2"/>
  <c r="F66" i="2" s="1"/>
  <c r="G15" i="2"/>
  <c r="H15" i="2"/>
  <c r="I15" i="2"/>
  <c r="I66" i="2" s="1"/>
  <c r="J15" i="2"/>
  <c r="J66" i="2" s="1"/>
  <c r="K15" i="2"/>
  <c r="K66" i="2" s="1"/>
  <c r="L15" i="2"/>
  <c r="M15" i="2"/>
  <c r="M66" i="2" s="1"/>
  <c r="N15" i="2"/>
  <c r="C15" i="2"/>
  <c r="D17" i="2"/>
  <c r="O13" i="2"/>
  <c r="O12" i="2"/>
  <c r="F17" i="2"/>
  <c r="I17" i="2"/>
  <c r="J17" i="2"/>
  <c r="M17" i="2"/>
  <c r="O8" i="2"/>
  <c r="K17" i="2" l="1"/>
  <c r="N17" i="2"/>
  <c r="N66" i="2"/>
  <c r="C17" i="2"/>
  <c r="C66" i="2"/>
  <c r="E17" i="2"/>
  <c r="E66" i="2"/>
  <c r="G17" i="2"/>
  <c r="G66" i="2"/>
  <c r="L17" i="2"/>
  <c r="L66" i="2"/>
  <c r="H17" i="2"/>
  <c r="H66" i="2"/>
  <c r="O34" i="2"/>
  <c r="O36" i="2" s="1"/>
  <c r="O17" i="2"/>
  <c r="O11" i="2" l="1"/>
  <c r="O9" i="2" l="1"/>
  <c r="O10" i="2"/>
  <c r="O15" i="2" s="1"/>
  <c r="O66" i="2" s="1"/>
  <c r="O69" i="2" l="1"/>
  <c r="N67" i="2"/>
  <c r="N68" i="2" s="1"/>
  <c r="N70" i="2" s="1"/>
  <c r="M67" i="2"/>
  <c r="M68" i="2" s="1"/>
  <c r="M70" i="2" s="1"/>
  <c r="L67" i="2"/>
  <c r="L68" i="2" s="1"/>
  <c r="L70" i="2" s="1"/>
  <c r="K67" i="2"/>
  <c r="K68" i="2" s="1"/>
  <c r="K70" i="2" s="1"/>
  <c r="J67" i="2"/>
  <c r="J68" i="2" s="1"/>
  <c r="J70" i="2" s="1"/>
  <c r="I67" i="2"/>
  <c r="I68" i="2" s="1"/>
  <c r="I70" i="2" s="1"/>
  <c r="H67" i="2"/>
  <c r="H68" i="2" s="1"/>
  <c r="H70" i="2" s="1"/>
  <c r="G67" i="2"/>
  <c r="G68" i="2" s="1"/>
  <c r="G70" i="2" s="1"/>
  <c r="F67" i="2"/>
  <c r="F68" i="2" s="1"/>
  <c r="F70" i="2" s="1"/>
  <c r="E67" i="2"/>
  <c r="E68" i="2" s="1"/>
  <c r="E70" i="2" s="1"/>
  <c r="D67" i="2"/>
  <c r="D68" i="2" s="1"/>
  <c r="D70" i="2" s="1"/>
  <c r="C67" i="2"/>
  <c r="C68" i="2" s="1"/>
  <c r="C70" i="2" s="1"/>
  <c r="O62" i="2"/>
  <c r="O35" i="2"/>
  <c r="P34" i="2"/>
  <c r="P66" i="2" s="1"/>
  <c r="O16" i="2"/>
  <c r="P15" i="2"/>
  <c r="O67" i="2" l="1"/>
  <c r="O68" i="2" s="1"/>
  <c r="O70" i="2" s="1"/>
  <c r="O67" i="1" l="1"/>
  <c r="O66" i="1"/>
  <c r="P34" i="1"/>
  <c r="P66" i="1" s="1"/>
  <c r="P15" i="1"/>
  <c r="C67" i="1"/>
  <c r="O69" i="1" l="1"/>
  <c r="O35" i="1" l="1"/>
  <c r="O16" i="1"/>
  <c r="O62" i="1" l="1"/>
  <c r="C68" i="1" l="1"/>
  <c r="L67" i="1"/>
  <c r="L68" i="1" s="1"/>
  <c r="E67" i="1"/>
  <c r="E68" i="1" s="1"/>
  <c r="D67" i="1"/>
  <c r="D68" i="1" s="1"/>
  <c r="N67" i="1"/>
  <c r="N68" i="1" s="1"/>
  <c r="M67" i="1"/>
  <c r="M68" i="1" s="1"/>
  <c r="F67" i="1"/>
  <c r="F68" i="1" s="1"/>
  <c r="I67" i="1"/>
  <c r="I68" i="1" s="1"/>
  <c r="K67" i="1"/>
  <c r="K68" i="1" s="1"/>
  <c r="J67" i="1"/>
  <c r="J68" i="1" s="1"/>
  <c r="H67" i="1" l="1"/>
  <c r="H68" i="1" s="1"/>
  <c r="G67" i="1"/>
  <c r="G68" i="1" s="1"/>
  <c r="O68" i="1" l="1"/>
</calcChain>
</file>

<file path=xl/sharedStrings.xml><?xml version="1.0" encoding="utf-8"?>
<sst xmlns="http://schemas.openxmlformats.org/spreadsheetml/2006/main" count="222" uniqueCount="107">
  <si>
    <t>DIAMOND DEALS</t>
  </si>
  <si>
    <t>AS OF:</t>
  </si>
  <si>
    <t>NET</t>
  </si>
  <si>
    <t>5 week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</si>
  <si>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</si>
  <si>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</si>
  <si>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</si>
  <si>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</si>
  <si>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</si>
  <si>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</si>
  <si>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</si>
  <si>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</si>
  <si>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</si>
  <si>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</si>
  <si>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</si>
  <si>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</si>
  <si>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TOTAL</t>
  </si>
  <si>
    <t>TELEVISION</t>
  </si>
  <si>
    <t>WTOG</t>
  </si>
  <si>
    <t>WMOR</t>
  </si>
  <si>
    <t>WTSP</t>
  </si>
  <si>
    <t>WFLA</t>
  </si>
  <si>
    <t>TOTALS:</t>
  </si>
  <si>
    <t>BUDGETS:</t>
  </si>
  <si>
    <t>CABLE</t>
  </si>
  <si>
    <t>Hulu</t>
  </si>
  <si>
    <t>WFLZ END</t>
  </si>
  <si>
    <t>WHPT END</t>
  </si>
  <si>
    <t>WLLD END</t>
  </si>
  <si>
    <t>WSUN END</t>
  </si>
  <si>
    <t>WXTB END</t>
  </si>
  <si>
    <t>PANDORA</t>
  </si>
  <si>
    <t>WTVT Tailgate</t>
  </si>
  <si>
    <t>TOTAL MEDIA:</t>
  </si>
  <si>
    <t>CONNECTIVITY</t>
  </si>
  <si>
    <t>WHPT 102.5 The Bone</t>
  </si>
  <si>
    <t>WXTB 98 Rock</t>
  </si>
  <si>
    <t>WFLZ 93.3 FLZ</t>
  </si>
  <si>
    <t>WLLD 94.1 Bay's Party</t>
  </si>
  <si>
    <t>Orlando &amp; The Freakshow AMD</t>
  </si>
  <si>
    <t>WSUN 97X Alternative</t>
  </si>
  <si>
    <t>Big Rig MID</t>
  </si>
  <si>
    <t xml:space="preserve">Mike Calta AMD </t>
  </si>
  <si>
    <t>Verizon ESPN from 2016</t>
  </si>
  <si>
    <t>Verizon MNF from 2016</t>
  </si>
  <si>
    <t>ESPN Heavy Up  BH &amp; VIA</t>
  </si>
  <si>
    <t>WFTS</t>
  </si>
  <si>
    <t>WTTA</t>
  </si>
  <si>
    <t>BH FB 6009 Ex Pt from 2016</t>
  </si>
  <si>
    <t>BH FB 3465 Ex Pt from 2016</t>
  </si>
  <si>
    <t>Scotty Davis PMD</t>
  </si>
  <si>
    <t>iHeart Streaming</t>
  </si>
  <si>
    <t>RADIO</t>
  </si>
  <si>
    <t>Jan</t>
  </si>
  <si>
    <t>Feb</t>
  </si>
  <si>
    <t>Mar</t>
  </si>
  <si>
    <t>Apr</t>
  </si>
  <si>
    <t>May</t>
  </si>
  <si>
    <t>June</t>
  </si>
  <si>
    <t>Jul</t>
  </si>
  <si>
    <t>Aug</t>
  </si>
  <si>
    <t>Sep</t>
  </si>
  <si>
    <t xml:space="preserve">Oct </t>
  </si>
  <si>
    <t>Nov</t>
  </si>
  <si>
    <t>Dec</t>
  </si>
  <si>
    <t>Calta Cruise (Value Added) 12.26 - 2.10</t>
  </si>
  <si>
    <t>WBRN-FM</t>
  </si>
  <si>
    <t>ROXANNE END</t>
  </si>
  <si>
    <t>WLLD-FM</t>
  </si>
  <si>
    <t>WQYK-FM</t>
  </si>
  <si>
    <t>WRBQ-FM</t>
  </si>
  <si>
    <t>WHFS-AM</t>
  </si>
  <si>
    <t>Roxanne Su AM</t>
  </si>
  <si>
    <t>BH March Madness (6009) (2090) (2091)</t>
  </si>
  <si>
    <t>Viamedia WOW MM</t>
  </si>
  <si>
    <t>BH WEB FB PACKAGES</t>
  </si>
  <si>
    <t>WWRM 94.9 Soft AC</t>
  </si>
  <si>
    <t>Danielle Rec/Sam Blowers as of 7/3</t>
  </si>
  <si>
    <t>Danielle AMD (line includes END)</t>
  </si>
  <si>
    <t>BH Annual Rotators &amp;Football Packages - Mid Pinellas 6009</t>
  </si>
  <si>
    <t>BH Annual Rotators &amp;Football Packages - South Pinellas 3465</t>
  </si>
  <si>
    <t>BH Annual Rotators &amp; Football Packages - North Pinellas 2091</t>
  </si>
  <si>
    <t>BH Annual Rotators &amp;Football Packages - NW Hillsborough 2090</t>
  </si>
  <si>
    <t>WTVT - Includes Q4 Football</t>
  </si>
  <si>
    <r>
      <t xml:space="preserve">FSN Lightning 2016 roll over + 2017 Q1&amp;Q2/ </t>
    </r>
    <r>
      <rPr>
        <sz val="9"/>
        <rFont val="Calibri"/>
        <family val="2"/>
        <scheme val="minor"/>
      </rPr>
      <t>Rays Baseball</t>
    </r>
  </si>
  <si>
    <t>2018 MASTER PLANNER</t>
  </si>
  <si>
    <t>LF</t>
  </si>
  <si>
    <t>BUDGETS AS OF 11/21/17</t>
  </si>
  <si>
    <t>2017</t>
  </si>
  <si>
    <t>Omission of $154,835.73 in digital</t>
  </si>
  <si>
    <t>Not Total spend due to omission of $154,835.73 in digital</t>
  </si>
  <si>
    <t>POLITICAL</t>
  </si>
  <si>
    <t>Difference:</t>
  </si>
  <si>
    <t>TELEVISION - Est 897</t>
  </si>
  <si>
    <r>
      <t xml:space="preserve">BH PACKAGES DD Base Buy - </t>
    </r>
    <r>
      <rPr>
        <b/>
        <sz val="9"/>
        <color theme="1"/>
        <rFont val="Calibri"/>
        <family val="2"/>
        <scheme val="minor"/>
      </rPr>
      <t>Est 909</t>
    </r>
  </si>
  <si>
    <t>BH Annual Rotators &amp; Football Packages - 2091</t>
  </si>
  <si>
    <t>BH Annual Rotators &amp;Football Packages -  6009</t>
  </si>
  <si>
    <t>BH Annual Rotators &amp;Football Packages -  3465</t>
  </si>
  <si>
    <t>$2,431 for 2019 Jan</t>
  </si>
  <si>
    <r>
      <t xml:space="preserve">BH Annual Rotators &amp;Football Packages </t>
    </r>
    <r>
      <rPr>
        <b/>
        <sz val="9"/>
        <rFont val="Calibri"/>
        <family val="2"/>
        <scheme val="minor"/>
      </rPr>
      <t xml:space="preserve"> Est 910</t>
    </r>
  </si>
  <si>
    <t>179,590.64 in 2017 vs. 139,158 in 2018 Spectrum</t>
  </si>
  <si>
    <t>RADIO - Est 900</t>
  </si>
  <si>
    <t>WFLZ END - Scotty Davis 3p-7p Fee</t>
  </si>
  <si>
    <t>WHPT END - Mike Calta 6-10a Fee</t>
  </si>
  <si>
    <t>WLLD END - Orlando 6-10a Fee</t>
  </si>
  <si>
    <t>WXTB -Big Rig 10p-3p Fee</t>
  </si>
  <si>
    <r>
      <t xml:space="preserve">BH March Madness (6009) (2091) Q1'18 Cable Sports </t>
    </r>
    <r>
      <rPr>
        <b/>
        <sz val="9"/>
        <rFont val="Calibri"/>
        <family val="2"/>
        <scheme val="minor"/>
      </rPr>
      <t>Est 908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</si>
</sst>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theme="5"/>
      <name val="Calibri"/>
      <family val="2"/>
      <scheme val="minor"/>
    </font>
    <font>
      <sz val="1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4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1" fillId="0" borderId="1" xfId="0" applyNumberFormat="1" applyFont="1" applyBorder="1" applyAlignment="1"/>
    <xf numFmtId="0" fontId="7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/>
    <xf numFmtId="0" fontId="13" fillId="0" borderId="1" xfId="0" applyNumberFormat="1" applyFont="1" applyBorder="1" applyAlignment="1"/>
    <xf numFmtId="0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/>
    <xf numFmtId="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/>
    <xf numFmtId="4" fontId="16" fillId="0" borderId="1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0" fontId="15" fillId="0" borderId="1" xfId="0" applyNumberFormat="1" applyFont="1" applyBorder="1" applyAlignment="1"/>
    <xf numFmtId="4" fontId="15" fillId="0" borderId="1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4" fontId="14" fillId="0" borderId="3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4" fontId="10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0" fontId="5" fillId="0" borderId="3" xfId="0" applyNumberFormat="1" applyFont="1" applyBorder="1" applyAlignment="1"/>
    <xf numFmtId="16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10" fillId="0" borderId="1" xfId="0" applyNumberFormat="1" applyFont="1" applyBorder="1" applyAlignment="1"/>
    <xf numFmtId="4" fontId="1" fillId="0" borderId="1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6" fillId="0" borderId="0" xfId="0" applyNumberFormat="1" applyFont="1" applyAlignment="1"/>
    <xf numFmtId="4" fontId="7" fillId="0" borderId="6" xfId="0" applyNumberFormat="1" applyFont="1" applyFill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4" fontId="17" fillId="0" borderId="5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4" fontId="7" fillId="0" borderId="1" xfId="0" applyNumberFormat="1" applyFont="1" applyBorder="1" applyAlignment="1"/>
    <xf numFmtId="4" fontId="7" fillId="0" borderId="0" xfId="0" applyNumberFormat="1" applyFont="1"/>
    <xf numFmtId="4" fontId="20" fillId="0" borderId="1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20" fillId="0" borderId="3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6" fillId="0" borderId="0" xfId="0" applyNumberFormat="1" applyFont="1" applyAlignment="1"/>
    <xf numFmtId="4" fontId="7" fillId="0" borderId="0" xfId="0" applyNumberFormat="1" applyFont="1" applyFill="1" applyAlignment="1">
      <alignment horizontal="center"/>
    </xf>
    <xf numFmtId="4" fontId="10" fillId="0" borderId="4" xfId="0" applyNumberFormat="1" applyFont="1" applyFill="1" applyBorder="1" applyAlignment="1"/>
    <xf numFmtId="4" fontId="10" fillId="0" borderId="8" xfId="0" applyNumberFormat="1" applyFont="1" applyBorder="1" applyAlignment="1"/>
    <xf numFmtId="4" fontId="7" fillId="0" borderId="0" xfId="0" applyNumberFormat="1" applyFont="1" applyAlignment="1"/>
    <xf numFmtId="4" fontId="11" fillId="0" borderId="1" xfId="0" applyNumberFormat="1" applyFont="1" applyBorder="1" applyAlignment="1"/>
    <xf numFmtId="4" fontId="11" fillId="0" borderId="1" xfId="0" applyNumberFormat="1" applyFont="1" applyFill="1" applyBorder="1" applyAlignment="1"/>
    <xf numFmtId="4" fontId="9" fillId="0" borderId="12" xfId="0" applyNumberFormat="1" applyFont="1" applyBorder="1" applyAlignment="1"/>
    <xf numFmtId="4" fontId="9" fillId="0" borderId="12" xfId="0" applyNumberFormat="1" applyFont="1" applyFill="1" applyBorder="1" applyAlignment="1"/>
    <xf numFmtId="4" fontId="16" fillId="0" borderId="1" xfId="0" applyNumberFormat="1" applyFont="1" applyBorder="1" applyAlignment="1"/>
    <xf numFmtId="4" fontId="16" fillId="0" borderId="1" xfId="0" applyNumberFormat="1" applyFont="1" applyFill="1" applyBorder="1" applyAlignment="1"/>
    <xf numFmtId="4" fontId="16" fillId="0" borderId="2" xfId="0" applyNumberFormat="1" applyFont="1" applyBorder="1" applyAlignment="1"/>
    <xf numFmtId="4" fontId="16" fillId="0" borderId="0" xfId="0" applyNumberFormat="1" applyFont="1" applyAlignment="1">
      <alignment horizontal="center"/>
    </xf>
    <xf numFmtId="4" fontId="1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14" fillId="2" borderId="7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14" fillId="2" borderId="0" xfId="0" applyNumberFormat="1" applyFont="1" applyFill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left"/>
    </xf>
    <xf numFmtId="4" fontId="6" fillId="0" borderId="1" xfId="0" applyNumberFormat="1" applyFont="1" applyBorder="1" applyAlignment="1"/>
    <xf numFmtId="4" fontId="6" fillId="0" borderId="1" xfId="0" applyNumberFormat="1" applyFont="1" applyFill="1" applyBorder="1" applyAlignment="1"/>
    <xf numFmtId="4" fontId="6" fillId="0" borderId="3" xfId="0" applyNumberFormat="1" applyFont="1" applyBorder="1" applyAlignment="1"/>
    <xf numFmtId="4" fontId="6" fillId="0" borderId="3" xfId="0" applyNumberFormat="1" applyFont="1" applyFill="1" applyBorder="1" applyAlignment="1"/>
    <xf numFmtId="4" fontId="1" fillId="0" borderId="0" xfId="0" applyNumberFormat="1" applyFont="1" applyAlignment="1"/>
    <xf numFmtId="4" fontId="1" fillId="0" borderId="0" xfId="0" applyNumberFormat="1" applyFont="1" applyFill="1" applyAlignment="1"/>
    <xf numFmtId="4" fontId="6" fillId="0" borderId="0" xfId="0" applyNumberFormat="1" applyFont="1" applyFill="1" applyAlignment="1"/>
    <xf numFmtId="4" fontId="2" fillId="0" borderId="0" xfId="0" applyNumberFormat="1" applyFont="1" applyFill="1" applyAlignment="1">
      <alignment horizontal="center"/>
    </xf>
    <xf numFmtId="4" fontId="16" fillId="3" borderId="1" xfId="0" applyNumberFormat="1" applyFont="1" applyFill="1" applyBorder="1" applyAlignment="1">
      <alignment horizontal="center"/>
    </xf>
    <xf numFmtId="39" fontId="6" fillId="0" borderId="0" xfId="0" applyNumberFormat="1" applyFont="1" applyAlignment="1">
      <alignment horizontal="center"/>
    </xf>
    <xf numFmtId="39" fontId="6" fillId="0" borderId="0" xfId="0" applyNumberFormat="1" applyFont="1" applyFill="1" applyAlignment="1">
      <alignment horizontal="center"/>
    </xf>
    <xf numFmtId="39" fontId="6" fillId="0" borderId="11" xfId="0" applyNumberFormat="1" applyFont="1" applyFill="1" applyBorder="1" applyAlignment="1">
      <alignment horizontal="center"/>
    </xf>
    <xf numFmtId="39" fontId="6" fillId="0" borderId="9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center"/>
    </xf>
    <xf numFmtId="4" fontId="20" fillId="0" borderId="13" xfId="0" applyNumberFormat="1" applyFont="1" applyFill="1" applyBorder="1" applyAlignment="1">
      <alignment horizontal="center"/>
    </xf>
    <xf numFmtId="4" fontId="20" fillId="0" borderId="8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49531</xdr:colOff>
      <xdr:row>19</xdr:row>
      <xdr:rowOff>123825</xdr:rowOff>
    </xdr:from>
    <xdr:to>
      <xdr:col>16</xdr:col>
      <xdr:colOff>95250</xdr:colOff>
      <xdr:row>26</xdr:row>
      <xdr:rowOff>28575</xdr:rowOff>
    </xdr:to>
    <xdr:sp macro="" textlink="">
      <xdr:nvSpPr>
        <xdr:cNvPr id="2" name="Right Brace 1"/>
        <xdr:cNvSpPr/>
      </xdr:nvSpPr>
      <xdr:spPr>
        <a:xfrm>
          <a:off x="13041631" y="3028950"/>
          <a:ext cx="45719" cy="971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895350</xdr:colOff>
      <xdr:row>54</xdr:row>
      <xdr:rowOff>66674</xdr:rowOff>
    </xdr:from>
    <xdr:to>
      <xdr:col>0</xdr:col>
      <xdr:colOff>1019175</xdr:colOff>
      <xdr:row>59</xdr:row>
      <xdr:rowOff>152399</xdr:rowOff>
    </xdr:to>
    <xdr:sp macro="" textlink="">
      <xdr:nvSpPr>
        <xdr:cNvPr id="3" name="Right Brace 2"/>
        <xdr:cNvSpPr/>
      </xdr:nvSpPr>
      <xdr:spPr>
        <a:xfrm>
          <a:off x="895350" y="8420099"/>
          <a:ext cx="123825" cy="8477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tabSelected="1" zoomScaleNormal="100" zoomScaleSheetLayoutView="90" workbookViewId="0">
      <selection activeCell="A35" sqref="A35"/>
    </sheetView>
  </sheetViews>
  <sheetFormatPr defaultColWidth="9.140625" defaultRowHeight="12" x14ac:dyDescent="0.2"/>
  <cols>
    <col min="1" max="1" width="50.85546875" style="1" customWidth="1"/>
    <col min="2" max="2" width="29.42578125" style="1" hidden="1" customWidth="1"/>
    <col min="3" max="3" width="11" style="1" customWidth="1"/>
    <col min="4" max="4" width="9.85546875" style="56" customWidth="1"/>
    <col min="5" max="5" width="9.85546875" style="1" customWidth="1"/>
    <col min="6" max="6" width="9.85546875" style="56" customWidth="1"/>
    <col min="7" max="7" width="11.28515625" style="1" customWidth="1"/>
    <col min="8" max="8" width="9.85546875" style="1" customWidth="1"/>
    <col min="9" max="9" width="10.140625" style="1" customWidth="1"/>
    <col min="10" max="10" width="10.42578125" style="1" customWidth="1"/>
    <col min="11" max="14" width="9.85546875" style="1" customWidth="1"/>
    <col min="15" max="15" width="12.28515625" style="1" customWidth="1"/>
    <col min="16" max="16" width="10" style="29" hidden="1" customWidth="1"/>
    <col min="17" max="17" width="11.42578125" style="29" customWidth="1"/>
    <col min="18" max="19" width="9.140625" style="29" customWidth="1"/>
    <col min="20" max="20" width="10.85546875" style="29" customWidth="1"/>
    <col min="21" max="29" width="9.140625" style="1" customWidth="1"/>
    <col min="30" max="16384" width="9.140625" style="1"/>
  </cols>
  <sheetData>
    <row r="1" spans="1:22" x14ac:dyDescent="0.2">
      <c r="A1" s="23" t="s">
        <v>0</v>
      </c>
      <c r="B1" s="5"/>
      <c r="C1" s="9" t="s">
        <v>1</v>
      </c>
      <c r="D1" s="51">
        <v>43072</v>
      </c>
      <c r="E1" s="9" t="s">
        <v>86</v>
      </c>
      <c r="F1" s="29"/>
      <c r="G1" s="5"/>
      <c r="H1" s="5"/>
      <c r="I1" s="5"/>
      <c r="J1" s="5"/>
      <c r="K1" s="5"/>
      <c r="L1" s="5"/>
      <c r="M1" s="5"/>
      <c r="N1" s="5"/>
      <c r="O1" s="31"/>
    </row>
    <row r="2" spans="1:22" x14ac:dyDescent="0.2">
      <c r="A2" s="23" t="s">
        <v>85</v>
      </c>
      <c r="B2" s="5"/>
      <c r="C2" s="5"/>
      <c r="D2" s="29"/>
      <c r="E2" s="5"/>
      <c r="F2" s="29"/>
      <c r="G2" s="5"/>
      <c r="H2" s="5"/>
      <c r="I2" s="5"/>
      <c r="J2" s="5"/>
      <c r="K2" s="5"/>
      <c r="L2" s="5"/>
      <c r="M2" s="5"/>
      <c r="N2" s="5"/>
      <c r="O2" s="31"/>
    </row>
    <row r="3" spans="1:22" x14ac:dyDescent="0.2">
      <c r="A3" s="23" t="s">
        <v>2</v>
      </c>
      <c r="B3" s="5"/>
      <c r="C3" s="5"/>
      <c r="D3" s="29"/>
      <c r="E3" s="5"/>
      <c r="F3" s="29"/>
      <c r="G3" s="5"/>
      <c r="H3" s="5"/>
      <c r="I3" s="5"/>
      <c r="J3" s="5"/>
      <c r="K3" s="5"/>
      <c r="L3" s="5"/>
      <c r="M3" s="5"/>
      <c r="N3" s="5"/>
      <c r="O3" s="31"/>
    </row>
    <row r="4" spans="1:22" x14ac:dyDescent="0.2">
      <c r="A4" s="5"/>
      <c r="B4" s="5"/>
      <c r="C4" s="71"/>
      <c r="D4" s="72"/>
      <c r="E4" s="73"/>
      <c r="F4" s="74" t="s">
        <v>3</v>
      </c>
      <c r="G4" s="75"/>
      <c r="H4" s="73"/>
      <c r="I4" s="73" t="s">
        <v>3</v>
      </c>
      <c r="J4" s="73"/>
      <c r="K4" s="73" t="s">
        <v>3</v>
      </c>
      <c r="L4" s="71"/>
      <c r="M4" s="73"/>
      <c r="N4" s="73" t="s">
        <v>3</v>
      </c>
      <c r="O4" s="76" t="s">
        <v>16</v>
      </c>
      <c r="P4" s="104" t="s">
        <v>88</v>
      </c>
    </row>
    <row r="5" spans="1:22" x14ac:dyDescent="0.2">
      <c r="A5" s="5"/>
      <c r="B5" s="5"/>
      <c r="C5" s="69" t="s">
        <v>4</v>
      </c>
      <c r="D5" s="70" t="s">
        <v>5</v>
      </c>
      <c r="E5" s="69" t="s">
        <v>6</v>
      </c>
      <c r="F5" s="70" t="s">
        <v>7</v>
      </c>
      <c r="G5" s="69" t="s">
        <v>8</v>
      </c>
      <c r="H5" s="77" t="s">
        <v>9</v>
      </c>
      <c r="I5" s="77" t="s">
        <v>10</v>
      </c>
      <c r="J5" s="77" t="s">
        <v>11</v>
      </c>
      <c r="K5" s="77" t="s">
        <v>12</v>
      </c>
      <c r="L5" s="77" t="s">
        <v>13</v>
      </c>
      <c r="M5" s="77" t="s">
        <v>14</v>
      </c>
      <c r="N5" s="77" t="s">
        <v>15</v>
      </c>
      <c r="O5" s="78"/>
      <c r="P5" s="105"/>
      <c r="Q5" s="30"/>
      <c r="R5" s="30"/>
      <c r="S5" s="30"/>
      <c r="T5" s="30"/>
      <c r="U5" s="3"/>
      <c r="V5" s="3"/>
    </row>
    <row r="6" spans="1:22" x14ac:dyDescent="0.2">
      <c r="A6" s="20" t="s">
        <v>93</v>
      </c>
      <c r="B6" s="5"/>
      <c r="C6" s="5"/>
      <c r="D6" s="29"/>
      <c r="E6" s="5"/>
      <c r="F6" s="29"/>
      <c r="G6" s="5"/>
      <c r="H6" s="5"/>
      <c r="I6" s="5"/>
      <c r="J6" s="5"/>
      <c r="K6" s="5"/>
      <c r="L6" s="5"/>
      <c r="M6" s="5"/>
      <c r="N6" s="5"/>
      <c r="O6" s="31"/>
      <c r="P6" s="106"/>
    </row>
    <row r="7" spans="1:22" x14ac:dyDescent="0.2">
      <c r="A7" s="21"/>
      <c r="B7" s="5"/>
      <c r="C7" s="121"/>
      <c r="D7" s="122"/>
      <c r="E7" s="121"/>
      <c r="F7" s="122"/>
      <c r="G7" s="121"/>
      <c r="H7" s="121"/>
      <c r="I7" s="121"/>
      <c r="J7" s="121"/>
      <c r="K7" s="6"/>
      <c r="L7" s="6"/>
      <c r="M7" s="6"/>
      <c r="N7" s="6"/>
      <c r="O7" s="88"/>
      <c r="P7" s="107">
        <v>59551.5</v>
      </c>
      <c r="Q7" s="64"/>
    </row>
    <row r="8" spans="1:22" x14ac:dyDescent="0.2">
      <c r="A8" s="21" t="s">
        <v>32</v>
      </c>
      <c r="B8" s="5"/>
      <c r="C8" s="6">
        <v>1020</v>
      </c>
      <c r="D8" s="7"/>
      <c r="E8" s="6"/>
      <c r="F8" s="7"/>
      <c r="G8" s="6"/>
      <c r="H8" s="6"/>
      <c r="I8" s="6"/>
      <c r="J8" s="6"/>
      <c r="K8" s="6">
        <v>4080</v>
      </c>
      <c r="L8" s="6">
        <v>3060</v>
      </c>
      <c r="M8" s="6">
        <v>4080</v>
      </c>
      <c r="N8" s="6">
        <v>5100</v>
      </c>
      <c r="O8" s="89">
        <f t="shared" ref="O8:O13" si="0">SUM(C8:N8)</f>
        <v>17340</v>
      </c>
      <c r="P8" s="107">
        <v>16064.88</v>
      </c>
    </row>
    <row r="9" spans="1:22" x14ac:dyDescent="0.2">
      <c r="A9" s="21" t="s">
        <v>21</v>
      </c>
      <c r="B9" s="5"/>
      <c r="C9" s="6">
        <v>9137.5</v>
      </c>
      <c r="D9" s="7">
        <v>13345</v>
      </c>
      <c r="E9" s="6">
        <v>9605</v>
      </c>
      <c r="F9" s="7">
        <v>12325</v>
      </c>
      <c r="G9" s="6">
        <v>11900</v>
      </c>
      <c r="H9" s="6">
        <v>8840</v>
      </c>
      <c r="I9" s="6">
        <v>9668.75</v>
      </c>
      <c r="J9" s="6">
        <v>7735</v>
      </c>
      <c r="K9" s="6">
        <v>7756.25</v>
      </c>
      <c r="L9" s="6">
        <f>3740+9770</f>
        <v>13510</v>
      </c>
      <c r="M9" s="6">
        <v>3740</v>
      </c>
      <c r="N9" s="6">
        <v>1870</v>
      </c>
      <c r="O9" s="89">
        <f t="shared" si="0"/>
        <v>109432.5</v>
      </c>
      <c r="P9" s="107">
        <v>90312.5</v>
      </c>
    </row>
    <row r="10" spans="1:22" x14ac:dyDescent="0.2">
      <c r="A10" s="21" t="s">
        <v>46</v>
      </c>
      <c r="B10" s="5"/>
      <c r="C10" s="13">
        <v>4887.5</v>
      </c>
      <c r="D10" s="27">
        <v>3187.5</v>
      </c>
      <c r="E10" s="13">
        <v>2762.5</v>
      </c>
      <c r="F10" s="27">
        <v>14035.63</v>
      </c>
      <c r="G10" s="13">
        <v>6162.5</v>
      </c>
      <c r="H10" s="13">
        <v>6162.5</v>
      </c>
      <c r="I10" s="13">
        <v>11634.38</v>
      </c>
      <c r="J10" s="13">
        <v>6587.5</v>
      </c>
      <c r="K10" s="13">
        <v>8234.3799999999992</v>
      </c>
      <c r="L10" s="27">
        <v>4887.5</v>
      </c>
      <c r="M10" s="27">
        <v>11262.5</v>
      </c>
      <c r="N10" s="27">
        <v>9296.8799999999992</v>
      </c>
      <c r="O10" s="17">
        <f t="shared" si="0"/>
        <v>89101.26999999999</v>
      </c>
      <c r="P10" s="107">
        <v>16991.669999999998</v>
      </c>
    </row>
    <row r="11" spans="1:22" x14ac:dyDescent="0.2">
      <c r="A11" s="21" t="s">
        <v>20</v>
      </c>
      <c r="B11" s="9"/>
      <c r="C11" s="6">
        <v>3451</v>
      </c>
      <c r="D11" s="7">
        <v>4879</v>
      </c>
      <c r="E11" s="6">
        <v>3255.5</v>
      </c>
      <c r="F11" s="7">
        <v>3730.65</v>
      </c>
      <c r="G11" s="6">
        <v>4069.8</v>
      </c>
      <c r="H11" s="6">
        <v>2261</v>
      </c>
      <c r="I11" s="6">
        <v>1472.74</v>
      </c>
      <c r="J11" s="6">
        <v>3880.49</v>
      </c>
      <c r="K11" s="6">
        <v>3009.68</v>
      </c>
      <c r="L11" s="6" t="s">
        <v>91</v>
      </c>
      <c r="M11" s="6">
        <v>7650</v>
      </c>
      <c r="N11" s="6">
        <v>10191.5</v>
      </c>
      <c r="O11" s="89">
        <f t="shared" si="0"/>
        <v>47851.360000000001</v>
      </c>
      <c r="P11" s="107">
        <v>44812</v>
      </c>
      <c r="Q11" s="120"/>
    </row>
    <row r="12" spans="1:22" x14ac:dyDescent="0.2">
      <c r="A12" s="21" t="s">
        <v>19</v>
      </c>
      <c r="B12" s="5"/>
      <c r="C12" s="6">
        <v>7667</v>
      </c>
      <c r="D12" s="6">
        <v>11925.5</v>
      </c>
      <c r="E12" s="6">
        <v>7667</v>
      </c>
      <c r="F12" s="6">
        <v>9711.25</v>
      </c>
      <c r="G12" s="6">
        <v>10633.5</v>
      </c>
      <c r="H12" s="6">
        <v>7769</v>
      </c>
      <c r="I12" s="6">
        <v>0</v>
      </c>
      <c r="J12" s="6">
        <v>0</v>
      </c>
      <c r="K12" s="6">
        <v>0</v>
      </c>
      <c r="L12" s="6">
        <v>8908</v>
      </c>
      <c r="M12" s="6">
        <v>8908</v>
      </c>
      <c r="N12" s="6">
        <v>10391.25</v>
      </c>
      <c r="O12" s="6">
        <f t="shared" si="0"/>
        <v>83580.5</v>
      </c>
      <c r="P12" s="107">
        <v>93996.58</v>
      </c>
      <c r="Q12" s="33"/>
    </row>
    <row r="13" spans="1:22" x14ac:dyDescent="0.2">
      <c r="A13" s="21" t="s">
        <v>18</v>
      </c>
      <c r="B13" s="5"/>
      <c r="C13" s="6">
        <v>3774</v>
      </c>
      <c r="D13" s="7">
        <v>1674.5</v>
      </c>
      <c r="E13" s="6">
        <v>4530.5</v>
      </c>
      <c r="F13" s="7">
        <v>306</v>
      </c>
      <c r="G13" s="6">
        <v>5100</v>
      </c>
      <c r="H13" s="6">
        <v>5100</v>
      </c>
      <c r="I13" s="6"/>
      <c r="J13" s="6">
        <v>3961</v>
      </c>
      <c r="K13" s="6">
        <v>850</v>
      </c>
      <c r="L13" s="6"/>
      <c r="M13" s="6"/>
      <c r="N13" s="6"/>
      <c r="O13" s="89">
        <f t="shared" si="0"/>
        <v>25296</v>
      </c>
      <c r="P13" s="107">
        <v>20825</v>
      </c>
      <c r="Q13" s="33"/>
    </row>
    <row r="14" spans="1:22" ht="12.75" thickBot="1" x14ac:dyDescent="0.25">
      <c r="A14" s="21" t="s">
        <v>47</v>
      </c>
      <c r="B14" s="9"/>
      <c r="C14" s="6"/>
      <c r="D14" s="7"/>
      <c r="E14" s="6"/>
      <c r="F14" s="7"/>
      <c r="G14" s="6"/>
      <c r="H14" s="6"/>
      <c r="I14" s="7"/>
      <c r="J14" s="7"/>
      <c r="K14" s="7"/>
      <c r="L14" s="7"/>
      <c r="M14" s="7"/>
      <c r="N14" s="7"/>
      <c r="O14" s="89"/>
      <c r="P14" s="107">
        <v>18568.25</v>
      </c>
      <c r="Q14" s="33"/>
    </row>
    <row r="15" spans="1:22" x14ac:dyDescent="0.2">
      <c r="A15" s="20" t="s">
        <v>22</v>
      </c>
      <c r="B15" s="5"/>
      <c r="C15" s="67">
        <f>SUM(C7:C14)</f>
        <v>29937</v>
      </c>
      <c r="D15" s="67">
        <f t="shared" ref="D15:N15" si="1">SUM(D7:D14)</f>
        <v>35011.5</v>
      </c>
      <c r="E15" s="67">
        <f t="shared" si="1"/>
        <v>27820.5</v>
      </c>
      <c r="F15" s="67">
        <f t="shared" si="1"/>
        <v>40108.53</v>
      </c>
      <c r="G15" s="67">
        <f t="shared" si="1"/>
        <v>37865.800000000003</v>
      </c>
      <c r="H15" s="67">
        <f t="shared" si="1"/>
        <v>30132.5</v>
      </c>
      <c r="I15" s="67">
        <f t="shared" si="1"/>
        <v>22775.87</v>
      </c>
      <c r="J15" s="67">
        <f t="shared" si="1"/>
        <v>22163.989999999998</v>
      </c>
      <c r="K15" s="67">
        <f t="shared" si="1"/>
        <v>23930.309999999998</v>
      </c>
      <c r="L15" s="67">
        <f t="shared" si="1"/>
        <v>30365.5</v>
      </c>
      <c r="M15" s="67">
        <f t="shared" si="1"/>
        <v>35640.5</v>
      </c>
      <c r="N15" s="67">
        <f t="shared" si="1"/>
        <v>36849.629999999997</v>
      </c>
      <c r="O15" s="67">
        <f>SUM(O7:O14)</f>
        <v>372601.63</v>
      </c>
      <c r="P15" s="108">
        <f>SUM(P7:P14)</f>
        <v>361122.38</v>
      </c>
    </row>
    <row r="16" spans="1:22" x14ac:dyDescent="0.2">
      <c r="A16" s="22" t="s">
        <v>23</v>
      </c>
      <c r="B16" s="5"/>
      <c r="C16" s="12">
        <v>30000</v>
      </c>
      <c r="D16" s="63">
        <v>35000</v>
      </c>
      <c r="E16" s="63">
        <v>28000</v>
      </c>
      <c r="F16" s="63">
        <v>40690</v>
      </c>
      <c r="G16" s="63">
        <v>38000</v>
      </c>
      <c r="H16" s="63">
        <v>30000</v>
      </c>
      <c r="I16" s="63">
        <v>21000</v>
      </c>
      <c r="J16" s="63">
        <v>22500</v>
      </c>
      <c r="K16" s="63">
        <v>24000</v>
      </c>
      <c r="L16" s="63">
        <v>30597</v>
      </c>
      <c r="M16" s="63">
        <v>35600</v>
      </c>
      <c r="N16" s="63">
        <v>37367</v>
      </c>
      <c r="O16" s="32">
        <f>SUM(C16:N16)</f>
        <v>372754</v>
      </c>
      <c r="P16" s="109"/>
    </row>
    <row r="17" spans="1:17" x14ac:dyDescent="0.2">
      <c r="A17" s="37" t="s">
        <v>92</v>
      </c>
      <c r="B17" s="38"/>
      <c r="C17" s="38">
        <f>C16-C15</f>
        <v>63</v>
      </c>
      <c r="D17" s="38">
        <f t="shared" ref="D17:N17" si="2">D16-D15</f>
        <v>-11.5</v>
      </c>
      <c r="E17" s="38">
        <f t="shared" si="2"/>
        <v>179.5</v>
      </c>
      <c r="F17" s="38">
        <f t="shared" si="2"/>
        <v>581.47000000000116</v>
      </c>
      <c r="G17" s="38">
        <f t="shared" si="2"/>
        <v>134.19999999999709</v>
      </c>
      <c r="H17" s="38">
        <f t="shared" si="2"/>
        <v>-132.5</v>
      </c>
      <c r="I17" s="38">
        <f t="shared" si="2"/>
        <v>-1775.869999999999</v>
      </c>
      <c r="J17" s="38">
        <f t="shared" si="2"/>
        <v>336.01000000000204</v>
      </c>
      <c r="K17" s="38">
        <f t="shared" si="2"/>
        <v>69.690000000002328</v>
      </c>
      <c r="L17" s="38">
        <f t="shared" si="2"/>
        <v>231.5</v>
      </c>
      <c r="M17" s="38">
        <f t="shared" si="2"/>
        <v>-40.5</v>
      </c>
      <c r="N17" s="38">
        <f t="shared" si="2"/>
        <v>517.37000000000262</v>
      </c>
      <c r="O17" s="39">
        <f>SUM(C17:N17)</f>
        <v>152.37000000000626</v>
      </c>
      <c r="P17" s="106"/>
    </row>
    <row r="18" spans="1:17" x14ac:dyDescent="0.2">
      <c r="A18" s="37"/>
      <c r="B18" s="38"/>
      <c r="C18" s="38"/>
      <c r="D18" s="53"/>
      <c r="E18" s="38"/>
      <c r="F18" s="53"/>
      <c r="G18" s="38"/>
      <c r="H18" s="38"/>
      <c r="I18" s="38"/>
      <c r="J18" s="38"/>
      <c r="K18" s="38"/>
      <c r="L18" s="38"/>
      <c r="M18" s="38"/>
      <c r="N18" s="38"/>
      <c r="O18" s="39"/>
      <c r="P18" s="106"/>
    </row>
    <row r="19" spans="1:17" x14ac:dyDescent="0.2">
      <c r="A19" s="23" t="s">
        <v>24</v>
      </c>
      <c r="B19" s="5"/>
      <c r="C19" s="10"/>
      <c r="D19" s="52"/>
      <c r="E19" s="10"/>
      <c r="F19" s="57"/>
      <c r="G19" s="11"/>
      <c r="H19" s="10"/>
      <c r="I19" s="10"/>
      <c r="J19" s="10"/>
      <c r="K19" s="57"/>
      <c r="L19" s="10"/>
      <c r="M19" s="10"/>
      <c r="N19" s="10"/>
      <c r="O19" s="16"/>
      <c r="P19" s="105"/>
    </row>
    <row r="20" spans="1:17" x14ac:dyDescent="0.2">
      <c r="A20" s="21" t="s">
        <v>84</v>
      </c>
      <c r="B20" s="5"/>
      <c r="C20" s="19">
        <v>3060</v>
      </c>
      <c r="D20" s="54">
        <v>5100</v>
      </c>
      <c r="E20" s="19">
        <v>5100</v>
      </c>
      <c r="F20" s="18">
        <v>14353</v>
      </c>
      <c r="G20" s="18">
        <v>12112.5</v>
      </c>
      <c r="H20" s="18">
        <v>12920</v>
      </c>
      <c r="I20" s="18">
        <v>16150</v>
      </c>
      <c r="J20" s="18">
        <v>12920</v>
      </c>
      <c r="K20" s="18">
        <v>10000</v>
      </c>
      <c r="L20" s="18">
        <v>10999</v>
      </c>
      <c r="M20" s="18">
        <v>14000</v>
      </c>
      <c r="N20" s="18">
        <v>15200</v>
      </c>
      <c r="O20" s="83">
        <f>SUM(C20:N20)</f>
        <v>131914.5</v>
      </c>
      <c r="P20" s="110">
        <v>123916.3</v>
      </c>
    </row>
    <row r="21" spans="1:17" x14ac:dyDescent="0.2">
      <c r="A21" s="21" t="s">
        <v>94</v>
      </c>
      <c r="B21" s="5"/>
      <c r="C21" s="15">
        <v>8030.8</v>
      </c>
      <c r="D21" s="18">
        <v>10036.799999999999</v>
      </c>
      <c r="E21" s="18">
        <v>10036.799999999999</v>
      </c>
      <c r="F21" s="18">
        <v>12546</v>
      </c>
      <c r="G21" s="18">
        <v>10036.799999999999</v>
      </c>
      <c r="H21" s="18">
        <v>6084.3</v>
      </c>
      <c r="I21" s="18">
        <v>3366.85</v>
      </c>
      <c r="J21" s="18">
        <v>2383.4</v>
      </c>
      <c r="K21" s="18">
        <v>0</v>
      </c>
      <c r="L21" s="18">
        <v>10322.4</v>
      </c>
      <c r="M21" s="18">
        <v>0</v>
      </c>
      <c r="N21" s="18">
        <v>0</v>
      </c>
      <c r="O21" s="83">
        <f>SUM(C21:N21)</f>
        <v>72844.149999999994</v>
      </c>
      <c r="P21" s="110">
        <v>23158.31</v>
      </c>
    </row>
    <row r="22" spans="1:17" x14ac:dyDescent="0.2">
      <c r="A22" s="26" t="s">
        <v>99</v>
      </c>
      <c r="B22" s="27"/>
      <c r="C22" s="7"/>
      <c r="D22" s="7"/>
      <c r="E22" s="7"/>
      <c r="F22" s="7"/>
      <c r="G22" s="7"/>
      <c r="H22" s="7"/>
      <c r="I22" s="7"/>
      <c r="J22" s="7"/>
      <c r="K22" s="7">
        <v>11577</v>
      </c>
      <c r="L22" s="7">
        <v>13430</v>
      </c>
      <c r="M22" s="7">
        <v>14356.5</v>
      </c>
      <c r="N22" s="7">
        <v>17714</v>
      </c>
      <c r="O22" s="88">
        <f>SUM(C22:N22)</f>
        <v>57077.5</v>
      </c>
      <c r="P22" s="107">
        <v>47547.77</v>
      </c>
      <c r="Q22" s="62" t="s">
        <v>98</v>
      </c>
    </row>
    <row r="23" spans="1:17" x14ac:dyDescent="0.2">
      <c r="A23" s="26" t="s">
        <v>95</v>
      </c>
      <c r="B23" s="2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8"/>
      <c r="P23" s="107">
        <v>40329.71</v>
      </c>
    </row>
    <row r="24" spans="1:17" x14ac:dyDescent="0.2">
      <c r="A24" s="26" t="s">
        <v>96</v>
      </c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8"/>
      <c r="P24" s="107">
        <v>22546.21</v>
      </c>
      <c r="Q24" s="62" t="s">
        <v>100</v>
      </c>
    </row>
    <row r="25" spans="1:17" x14ac:dyDescent="0.2">
      <c r="A25" s="26" t="s">
        <v>97</v>
      </c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8"/>
      <c r="P25" s="107">
        <v>17982.439999999999</v>
      </c>
    </row>
    <row r="26" spans="1:17" x14ac:dyDescent="0.2">
      <c r="A26" s="24" t="s">
        <v>45</v>
      </c>
      <c r="B26" s="25"/>
      <c r="C26" s="6"/>
      <c r="D26" s="7"/>
      <c r="E26" s="6"/>
      <c r="F26" s="7"/>
      <c r="G26" s="6"/>
      <c r="H26" s="6"/>
      <c r="I26" s="7"/>
      <c r="J26" s="6"/>
      <c r="K26" s="7"/>
      <c r="L26" s="7"/>
      <c r="M26" s="7"/>
      <c r="N26" s="6"/>
      <c r="O26" s="89"/>
      <c r="P26" s="107">
        <v>27601.200000000001</v>
      </c>
    </row>
    <row r="27" spans="1:17" x14ac:dyDescent="0.2">
      <c r="A27" s="24" t="s">
        <v>74</v>
      </c>
      <c r="B27" s="25"/>
      <c r="C27" s="6"/>
      <c r="D27" s="7"/>
      <c r="E27" s="6"/>
      <c r="F27" s="7"/>
      <c r="G27" s="6"/>
      <c r="H27" s="6"/>
      <c r="I27" s="6"/>
      <c r="J27" s="6"/>
      <c r="K27" s="6"/>
      <c r="L27" s="7"/>
      <c r="M27" s="7"/>
      <c r="N27" s="6"/>
      <c r="O27" s="89"/>
      <c r="P27" s="107">
        <v>425</v>
      </c>
    </row>
    <row r="28" spans="1:17" x14ac:dyDescent="0.2">
      <c r="A28" s="24" t="s">
        <v>106</v>
      </c>
      <c r="B28" s="13"/>
      <c r="C28" s="6">
        <v>4740.03</v>
      </c>
      <c r="D28" s="7"/>
      <c r="E28" s="6">
        <v>2639.25</v>
      </c>
      <c r="F28" s="7">
        <v>1857.25</v>
      </c>
      <c r="G28" s="6"/>
      <c r="H28" s="6"/>
      <c r="I28" s="6"/>
      <c r="J28" s="6"/>
      <c r="K28" s="6"/>
      <c r="L28" s="6"/>
      <c r="M28" s="7"/>
      <c r="N28" s="6"/>
      <c r="O28" s="89">
        <f>SUM(C28:N28)</f>
        <v>9236.5299999999988</v>
      </c>
      <c r="P28" s="107">
        <v>16058.49</v>
      </c>
    </row>
    <row r="29" spans="1:17" x14ac:dyDescent="0.2">
      <c r="A29" s="26" t="s">
        <v>25</v>
      </c>
      <c r="B29" s="2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8"/>
      <c r="P29" s="107">
        <v>45698.04</v>
      </c>
    </row>
    <row r="30" spans="1:17" x14ac:dyDescent="0.2">
      <c r="A30" s="24" t="s">
        <v>43</v>
      </c>
      <c r="B30" s="28"/>
      <c r="C30" s="6"/>
      <c r="D30" s="7"/>
      <c r="E30" s="6"/>
      <c r="F30" s="7"/>
      <c r="G30" s="6"/>
      <c r="H30" s="6"/>
      <c r="I30" s="6"/>
      <c r="J30" s="6"/>
      <c r="K30" s="6"/>
      <c r="L30" s="6"/>
      <c r="M30" s="6"/>
      <c r="N30" s="6"/>
      <c r="O30" s="89"/>
      <c r="P30" s="107">
        <v>919.7</v>
      </c>
    </row>
    <row r="31" spans="1:17" x14ac:dyDescent="0.2">
      <c r="A31" s="24" t="s">
        <v>44</v>
      </c>
      <c r="B31" s="28"/>
      <c r="C31" s="6"/>
      <c r="D31" s="7"/>
      <c r="E31" s="6"/>
      <c r="F31" s="7"/>
      <c r="G31" s="6"/>
      <c r="H31" s="6"/>
      <c r="I31" s="6"/>
      <c r="J31" s="6"/>
      <c r="K31" s="6"/>
      <c r="L31" s="6"/>
      <c r="M31" s="6"/>
      <c r="N31" s="6"/>
      <c r="O31" s="89"/>
      <c r="P31" s="107">
        <v>38.25</v>
      </c>
    </row>
    <row r="32" spans="1:17" x14ac:dyDescent="0.2">
      <c r="A32" s="24" t="s">
        <v>48</v>
      </c>
      <c r="B32" s="28"/>
      <c r="C32" s="6"/>
      <c r="D32" s="7"/>
      <c r="E32" s="6"/>
      <c r="F32" s="7"/>
      <c r="G32" s="6"/>
      <c r="H32" s="6"/>
      <c r="I32" s="6"/>
      <c r="J32" s="6"/>
      <c r="K32" s="6"/>
      <c r="L32" s="6"/>
      <c r="M32" s="6"/>
      <c r="N32" s="6"/>
      <c r="O32" s="89"/>
      <c r="P32" s="107">
        <v>4.4000000000000004</v>
      </c>
    </row>
    <row r="33" spans="1:23" ht="12.75" thickBot="1" x14ac:dyDescent="0.25">
      <c r="A33" s="24" t="s">
        <v>49</v>
      </c>
      <c r="B33" s="28"/>
      <c r="C33" s="15"/>
      <c r="D33" s="18"/>
      <c r="E33" s="15"/>
      <c r="F33" s="18"/>
      <c r="G33" s="15"/>
      <c r="H33" s="15"/>
      <c r="I33" s="15"/>
      <c r="J33" s="15"/>
      <c r="K33" s="15"/>
      <c r="L33" s="15"/>
      <c r="M33" s="15"/>
      <c r="N33" s="15"/>
      <c r="O33" s="83"/>
      <c r="P33" s="110">
        <v>496.68</v>
      </c>
    </row>
    <row r="34" spans="1:23" x14ac:dyDescent="0.2">
      <c r="A34" s="20" t="s">
        <v>22</v>
      </c>
      <c r="B34" s="5"/>
      <c r="C34" s="67">
        <f>SUM(C20:C33)</f>
        <v>15830.829999999998</v>
      </c>
      <c r="D34" s="67">
        <f t="shared" ref="D34:O34" si="3">SUM(D20:D33)</f>
        <v>15136.8</v>
      </c>
      <c r="E34" s="67">
        <f t="shared" si="3"/>
        <v>17776.05</v>
      </c>
      <c r="F34" s="67">
        <f t="shared" si="3"/>
        <v>28756.25</v>
      </c>
      <c r="G34" s="67">
        <f t="shared" si="3"/>
        <v>22149.3</v>
      </c>
      <c r="H34" s="67">
        <f t="shared" si="3"/>
        <v>19004.3</v>
      </c>
      <c r="I34" s="67">
        <f t="shared" si="3"/>
        <v>19516.849999999999</v>
      </c>
      <c r="J34" s="67">
        <f t="shared" si="3"/>
        <v>15303.4</v>
      </c>
      <c r="K34" s="67">
        <f t="shared" si="3"/>
        <v>21577</v>
      </c>
      <c r="L34" s="67">
        <f t="shared" si="3"/>
        <v>34751.4</v>
      </c>
      <c r="M34" s="67">
        <f t="shared" si="3"/>
        <v>28356.5</v>
      </c>
      <c r="N34" s="67">
        <f t="shared" si="3"/>
        <v>32914</v>
      </c>
      <c r="O34" s="67">
        <f t="shared" si="3"/>
        <v>271072.68</v>
      </c>
      <c r="P34" s="108">
        <f>SUM(P19:P33)</f>
        <v>366722.5</v>
      </c>
    </row>
    <row r="35" spans="1:23" x14ac:dyDescent="0.2">
      <c r="A35" s="22" t="s">
        <v>23</v>
      </c>
      <c r="B35" s="5"/>
      <c r="C35" s="63">
        <v>15840</v>
      </c>
      <c r="D35" s="63">
        <v>15135</v>
      </c>
      <c r="E35" s="63">
        <v>17775</v>
      </c>
      <c r="F35" s="63">
        <v>28760</v>
      </c>
      <c r="G35" s="63">
        <v>22150</v>
      </c>
      <c r="H35" s="63">
        <v>19000</v>
      </c>
      <c r="I35" s="63">
        <v>19650</v>
      </c>
      <c r="J35" s="63">
        <v>15500</v>
      </c>
      <c r="K35" s="63">
        <v>16000</v>
      </c>
      <c r="L35" s="63">
        <v>34243</v>
      </c>
      <c r="M35" s="63">
        <v>32000</v>
      </c>
      <c r="N35" s="63">
        <v>35000</v>
      </c>
      <c r="O35" s="12">
        <f>SUM(C35:N35)</f>
        <v>271053</v>
      </c>
      <c r="P35" s="111"/>
    </row>
    <row r="36" spans="1:23" x14ac:dyDescent="0.2">
      <c r="A36" s="37" t="s">
        <v>92</v>
      </c>
      <c r="B36" s="41"/>
      <c r="C36" s="38">
        <f>C35-C34</f>
        <v>9.1700000000018917</v>
      </c>
      <c r="D36" s="38">
        <f t="shared" ref="D36:O36" si="4">D35-D34</f>
        <v>-1.7999999999992724</v>
      </c>
      <c r="E36" s="38">
        <f t="shared" si="4"/>
        <v>-1.0499999999992724</v>
      </c>
      <c r="F36" s="38">
        <f t="shared" si="4"/>
        <v>3.75</v>
      </c>
      <c r="G36" s="38">
        <f t="shared" si="4"/>
        <v>0.7000000000007276</v>
      </c>
      <c r="H36" s="38">
        <f t="shared" si="4"/>
        <v>-4.2999999999992724</v>
      </c>
      <c r="I36" s="38">
        <f t="shared" si="4"/>
        <v>133.15000000000146</v>
      </c>
      <c r="J36" s="38">
        <f t="shared" si="4"/>
        <v>196.60000000000036</v>
      </c>
      <c r="K36" s="53">
        <f t="shared" si="4"/>
        <v>-5577</v>
      </c>
      <c r="L36" s="38">
        <f t="shared" si="4"/>
        <v>-508.40000000000146</v>
      </c>
      <c r="M36" s="53">
        <f t="shared" si="4"/>
        <v>3643.5</v>
      </c>
      <c r="N36" s="53">
        <f t="shared" si="4"/>
        <v>2086</v>
      </c>
      <c r="O36" s="38">
        <f t="shared" si="4"/>
        <v>-19.679999999993015</v>
      </c>
      <c r="P36" s="106"/>
    </row>
    <row r="37" spans="1:23" x14ac:dyDescent="0.2">
      <c r="A37" s="40"/>
      <c r="B37" s="41"/>
      <c r="C37" s="38"/>
      <c r="D37" s="53"/>
      <c r="E37" s="38"/>
      <c r="F37" s="53"/>
      <c r="G37" s="38"/>
      <c r="H37" s="38"/>
      <c r="I37" s="38"/>
      <c r="J37" s="38"/>
      <c r="K37" s="38"/>
      <c r="L37" s="38"/>
      <c r="M37" s="53"/>
      <c r="N37" s="53"/>
      <c r="O37" s="39"/>
      <c r="P37" s="106"/>
      <c r="Q37" s="34"/>
    </row>
    <row r="38" spans="1:23" x14ac:dyDescent="0.2">
      <c r="A38" s="5"/>
      <c r="B38" s="5"/>
      <c r="C38" s="10"/>
      <c r="D38" s="52"/>
      <c r="E38" s="10"/>
      <c r="F38" s="57"/>
      <c r="G38" s="11"/>
      <c r="H38" s="10"/>
      <c r="I38" s="10"/>
      <c r="J38" s="10"/>
      <c r="K38" s="10"/>
      <c r="L38" s="10"/>
      <c r="M38" s="10"/>
      <c r="N38" s="10"/>
      <c r="O38" s="10"/>
      <c r="P38" s="106"/>
      <c r="Q38" s="34"/>
      <c r="R38" s="35"/>
    </row>
    <row r="39" spans="1:23" x14ac:dyDescent="0.2">
      <c r="A39" s="23"/>
      <c r="B39" s="5"/>
      <c r="C39" s="71"/>
      <c r="D39" s="72"/>
      <c r="E39" s="73"/>
      <c r="F39" s="74" t="s">
        <v>3</v>
      </c>
      <c r="G39" s="75"/>
      <c r="H39" s="73"/>
      <c r="I39" s="74" t="s">
        <v>3</v>
      </c>
      <c r="J39" s="74"/>
      <c r="K39" s="74" t="s">
        <v>3</v>
      </c>
      <c r="L39" s="128"/>
      <c r="M39" s="73"/>
      <c r="N39" s="73" t="s">
        <v>3</v>
      </c>
      <c r="O39" s="76" t="s">
        <v>16</v>
      </c>
      <c r="P39" s="106"/>
    </row>
    <row r="40" spans="1:23" x14ac:dyDescent="0.2">
      <c r="A40" s="20" t="s">
        <v>101</v>
      </c>
      <c r="B40" s="5"/>
      <c r="C40" s="14" t="s">
        <v>53</v>
      </c>
      <c r="D40" s="48" t="s">
        <v>54</v>
      </c>
      <c r="E40" s="14" t="s">
        <v>55</v>
      </c>
      <c r="F40" s="48" t="s">
        <v>56</v>
      </c>
      <c r="G40" s="14" t="s">
        <v>57</v>
      </c>
      <c r="H40" s="14" t="s">
        <v>58</v>
      </c>
      <c r="I40" s="48" t="s">
        <v>59</v>
      </c>
      <c r="J40" s="48" t="s">
        <v>60</v>
      </c>
      <c r="K40" s="48" t="s">
        <v>61</v>
      </c>
      <c r="L40" s="48" t="s">
        <v>62</v>
      </c>
      <c r="M40" s="14" t="s">
        <v>63</v>
      </c>
      <c r="N40" s="14" t="s">
        <v>64</v>
      </c>
      <c r="O40" s="14"/>
      <c r="P40" s="106"/>
    </row>
    <row r="41" spans="1:23" ht="12.75" x14ac:dyDescent="0.2">
      <c r="A41" s="24" t="s">
        <v>37</v>
      </c>
      <c r="B41" s="17"/>
      <c r="C41" s="130">
        <v>5032</v>
      </c>
      <c r="D41" s="130">
        <v>5032</v>
      </c>
      <c r="E41" s="130">
        <v>5032</v>
      </c>
      <c r="F41" s="130">
        <v>8415</v>
      </c>
      <c r="G41" s="130">
        <v>6732</v>
      </c>
      <c r="H41" s="130">
        <v>6732</v>
      </c>
      <c r="I41" s="131">
        <v>6290</v>
      </c>
      <c r="J41" s="131">
        <v>5032</v>
      </c>
      <c r="K41" s="131">
        <v>3718.75</v>
      </c>
      <c r="L41" s="131">
        <v>4080</v>
      </c>
      <c r="M41" s="130">
        <v>5032</v>
      </c>
      <c r="N41" s="130">
        <v>6290</v>
      </c>
      <c r="O41" s="130">
        <f t="shared" ref="O41" si="5">SUM(C41:N41)</f>
        <v>67417.75</v>
      </c>
      <c r="P41" s="112">
        <v>42461.75</v>
      </c>
    </row>
    <row r="42" spans="1:23" x14ac:dyDescent="0.2">
      <c r="A42" s="24" t="s">
        <v>102</v>
      </c>
      <c r="B42" s="17" t="s">
        <v>50</v>
      </c>
      <c r="C42" s="15">
        <v>500</v>
      </c>
      <c r="D42" s="15">
        <v>500</v>
      </c>
      <c r="E42" s="15">
        <v>500</v>
      </c>
      <c r="F42" s="15">
        <v>500</v>
      </c>
      <c r="G42" s="15">
        <v>500</v>
      </c>
      <c r="H42" s="15">
        <v>500</v>
      </c>
      <c r="I42" s="18">
        <v>500</v>
      </c>
      <c r="J42" s="18">
        <v>500</v>
      </c>
      <c r="K42" s="18">
        <v>500</v>
      </c>
      <c r="L42" s="18">
        <v>500</v>
      </c>
      <c r="M42" s="15">
        <v>500</v>
      </c>
      <c r="N42" s="15">
        <v>500</v>
      </c>
      <c r="O42" s="83">
        <f>SUM(C42:N42)</f>
        <v>6000</v>
      </c>
      <c r="P42" s="113">
        <v>501.5</v>
      </c>
    </row>
    <row r="43" spans="1:23" x14ac:dyDescent="0.2">
      <c r="A43" s="47" t="s">
        <v>65</v>
      </c>
      <c r="B43" s="17"/>
      <c r="C43" s="15"/>
      <c r="D43" s="18"/>
      <c r="E43" s="15"/>
      <c r="F43" s="18"/>
      <c r="G43" s="15"/>
      <c r="H43" s="15"/>
      <c r="I43" s="18"/>
      <c r="J43" s="18"/>
      <c r="K43" s="18"/>
      <c r="L43" s="18"/>
      <c r="M43" s="15"/>
      <c r="N43" s="15"/>
      <c r="O43" s="83"/>
      <c r="P43" s="113"/>
    </row>
    <row r="44" spans="1:23" ht="12.75" x14ac:dyDescent="0.2">
      <c r="A44" s="24" t="s">
        <v>35</v>
      </c>
      <c r="B44" s="17"/>
      <c r="C44" s="130">
        <v>3842</v>
      </c>
      <c r="D44" s="130">
        <v>9681.5</v>
      </c>
      <c r="E44" s="130">
        <v>3842</v>
      </c>
      <c r="F44" s="130">
        <v>7203.75</v>
      </c>
      <c r="G44" s="130">
        <v>10106.5</v>
      </c>
      <c r="H44" s="130">
        <v>7684</v>
      </c>
      <c r="I44" s="131">
        <v>6664</v>
      </c>
      <c r="J44" s="131">
        <v>6664</v>
      </c>
      <c r="K44" s="131">
        <v>8075</v>
      </c>
      <c r="L44" s="131">
        <v>5610</v>
      </c>
      <c r="M44" s="130">
        <v>9511.5</v>
      </c>
      <c r="N44" s="130">
        <v>11602.5</v>
      </c>
      <c r="O44" s="130">
        <f t="shared" ref="O44" si="6">SUM(C44:N44)</f>
        <v>90486.75</v>
      </c>
      <c r="P44" s="112">
        <v>67063.7</v>
      </c>
      <c r="W44" s="4"/>
    </row>
    <row r="45" spans="1:23" ht="12.75" x14ac:dyDescent="0.2">
      <c r="A45" s="24" t="s">
        <v>103</v>
      </c>
      <c r="B45" s="17" t="s">
        <v>42</v>
      </c>
      <c r="C45" s="130">
        <v>1200</v>
      </c>
      <c r="D45" s="130">
        <v>1200</v>
      </c>
      <c r="E45" s="130">
        <v>1200</v>
      </c>
      <c r="F45" s="130">
        <v>1500</v>
      </c>
      <c r="G45" s="130">
        <v>1200</v>
      </c>
      <c r="H45" s="130">
        <v>1200</v>
      </c>
      <c r="I45" s="131">
        <v>1500</v>
      </c>
      <c r="J45" s="131">
        <v>1200</v>
      </c>
      <c r="K45" s="131">
        <v>1500</v>
      </c>
      <c r="L45" s="131">
        <v>1200</v>
      </c>
      <c r="M45" s="130">
        <v>1200</v>
      </c>
      <c r="N45" s="130">
        <v>1500</v>
      </c>
      <c r="O45" s="130">
        <f>SUM(C45:N45)</f>
        <v>15600</v>
      </c>
      <c r="P45" s="114">
        <v>3900.65</v>
      </c>
    </row>
    <row r="46" spans="1:23" ht="12.75" x14ac:dyDescent="0.2">
      <c r="A46" s="24" t="s">
        <v>38</v>
      </c>
      <c r="B46" s="17"/>
      <c r="C46" s="130">
        <v>3123.75</v>
      </c>
      <c r="D46" s="130">
        <v>5797</v>
      </c>
      <c r="E46" s="130">
        <v>5797</v>
      </c>
      <c r="F46" s="130">
        <v>8597.75</v>
      </c>
      <c r="G46" s="130">
        <v>7148.5</v>
      </c>
      <c r="H46" s="130">
        <v>5797</v>
      </c>
      <c r="I46" s="131">
        <v>7246.25</v>
      </c>
      <c r="J46" s="131">
        <v>5797</v>
      </c>
      <c r="K46" s="131">
        <v>3293.75</v>
      </c>
      <c r="L46" s="131">
        <v>5797</v>
      </c>
      <c r="M46" s="130">
        <v>5797</v>
      </c>
      <c r="N46" s="130">
        <v>5797</v>
      </c>
      <c r="O46" s="130">
        <f>SUM(C46:N46)</f>
        <v>69989</v>
      </c>
      <c r="P46" s="112">
        <v>47447</v>
      </c>
    </row>
    <row r="47" spans="1:23" ht="12.75" x14ac:dyDescent="0.2">
      <c r="A47" s="24" t="s">
        <v>104</v>
      </c>
      <c r="B47" s="17" t="s">
        <v>39</v>
      </c>
      <c r="C47" s="132">
        <v>500</v>
      </c>
      <c r="D47" s="132">
        <v>500</v>
      </c>
      <c r="E47" s="132">
        <v>500</v>
      </c>
      <c r="F47" s="132">
        <v>625</v>
      </c>
      <c r="G47" s="132">
        <v>500</v>
      </c>
      <c r="H47" s="132">
        <v>500</v>
      </c>
      <c r="I47" s="132">
        <v>625</v>
      </c>
      <c r="J47" s="132">
        <v>500</v>
      </c>
      <c r="K47" s="132">
        <v>625</v>
      </c>
      <c r="L47" s="132">
        <v>500</v>
      </c>
      <c r="M47" s="132">
        <v>500</v>
      </c>
      <c r="N47" s="132">
        <v>625</v>
      </c>
      <c r="O47" s="133">
        <f>SUM(C47:N47)</f>
        <v>6500</v>
      </c>
      <c r="P47" s="114">
        <v>4419.6000000000004</v>
      </c>
    </row>
    <row r="48" spans="1:23" ht="12.75" x14ac:dyDescent="0.2">
      <c r="A48" s="24" t="s">
        <v>40</v>
      </c>
      <c r="B48" s="17"/>
      <c r="C48" s="134"/>
      <c r="D48" s="135"/>
      <c r="E48" s="134"/>
      <c r="F48" s="136"/>
      <c r="G48" s="136"/>
      <c r="H48" s="136"/>
      <c r="I48" s="137"/>
      <c r="J48" s="137"/>
      <c r="K48" s="137"/>
      <c r="L48" s="137"/>
      <c r="M48" s="137"/>
      <c r="N48" s="137"/>
      <c r="O48" s="138"/>
      <c r="P48" s="112">
        <v>44081</v>
      </c>
    </row>
    <row r="49" spans="1:33" ht="12.75" x14ac:dyDescent="0.2">
      <c r="A49" s="24" t="s">
        <v>29</v>
      </c>
      <c r="B49" s="17" t="s">
        <v>77</v>
      </c>
      <c r="I49" s="56"/>
      <c r="J49" s="56"/>
      <c r="K49" s="56"/>
      <c r="L49" s="56"/>
      <c r="P49" s="114">
        <v>6519.5</v>
      </c>
      <c r="Q49" s="17"/>
      <c r="R49" s="19"/>
      <c r="S49" s="54"/>
      <c r="T49" s="19"/>
      <c r="U49" s="44"/>
      <c r="V49" s="44"/>
      <c r="W49" s="44"/>
      <c r="AD49" s="45"/>
      <c r="AE49" s="62"/>
      <c r="AF49" s="29"/>
      <c r="AG49" s="29"/>
    </row>
    <row r="50" spans="1:33" ht="12.75" x14ac:dyDescent="0.2">
      <c r="A50" s="24" t="s">
        <v>76</v>
      </c>
      <c r="B50" s="17" t="s">
        <v>78</v>
      </c>
      <c r="C50" s="6"/>
      <c r="D50" s="7"/>
      <c r="E50" s="6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112">
        <v>25351.25</v>
      </c>
    </row>
    <row r="51" spans="1:33" ht="12.75" x14ac:dyDescent="0.2">
      <c r="A51" s="24" t="s">
        <v>36</v>
      </c>
      <c r="B51" s="17"/>
      <c r="C51" s="130">
        <v>5941.5</v>
      </c>
      <c r="D51" s="130">
        <v>5920.25</v>
      </c>
      <c r="E51" s="130">
        <v>5095.75</v>
      </c>
      <c r="F51" s="130">
        <v>8640.25</v>
      </c>
      <c r="G51" s="130">
        <v>3531.75</v>
      </c>
      <c r="H51" s="130">
        <v>0</v>
      </c>
      <c r="I51" s="131">
        <v>0</v>
      </c>
      <c r="J51" s="131">
        <v>0</v>
      </c>
      <c r="K51" s="131">
        <v>0</v>
      </c>
      <c r="L51" s="131">
        <v>2269.5</v>
      </c>
      <c r="M51" s="130">
        <v>4560.25</v>
      </c>
      <c r="N51" s="130">
        <v>7416.25</v>
      </c>
      <c r="O51" s="130">
        <f t="shared" ref="O51" si="7">SUM(C51:N51)</f>
        <v>43375.5</v>
      </c>
      <c r="P51" s="112">
        <v>32922.199999999997</v>
      </c>
    </row>
    <row r="52" spans="1:33" ht="12.75" x14ac:dyDescent="0.2">
      <c r="A52" s="50" t="s">
        <v>105</v>
      </c>
      <c r="B52" s="46" t="s">
        <v>41</v>
      </c>
      <c r="C52" s="130">
        <v>500</v>
      </c>
      <c r="D52" s="130">
        <v>500</v>
      </c>
      <c r="E52" s="130">
        <v>500</v>
      </c>
      <c r="F52" s="130">
        <v>500</v>
      </c>
      <c r="G52" s="130">
        <v>500</v>
      </c>
      <c r="H52" s="130">
        <v>0</v>
      </c>
      <c r="I52" s="131">
        <v>0</v>
      </c>
      <c r="J52" s="131">
        <v>0</v>
      </c>
      <c r="K52" s="131">
        <v>0</v>
      </c>
      <c r="L52" s="131">
        <v>250</v>
      </c>
      <c r="M52" s="130">
        <v>500</v>
      </c>
      <c r="N52" s="130">
        <v>500</v>
      </c>
      <c r="O52" s="130">
        <f>SUM(C52:N52)</f>
        <v>3750</v>
      </c>
      <c r="P52" s="114">
        <v>501.5</v>
      </c>
    </row>
    <row r="53" spans="1:33" x14ac:dyDescent="0.2">
      <c r="A53" s="24" t="s">
        <v>31</v>
      </c>
      <c r="B53" s="58"/>
      <c r="C53" s="6"/>
      <c r="D53" s="7"/>
      <c r="E53" s="6"/>
      <c r="F53" s="7"/>
      <c r="G53" s="6"/>
      <c r="H53" s="6"/>
      <c r="I53" s="7"/>
      <c r="J53" s="7"/>
      <c r="K53" s="7"/>
      <c r="L53" s="7"/>
      <c r="M53" s="6"/>
      <c r="N53" s="6"/>
      <c r="O53" s="6"/>
      <c r="P53" s="115">
        <v>22247.49</v>
      </c>
    </row>
    <row r="54" spans="1:33" ht="12.75" x14ac:dyDescent="0.2">
      <c r="A54" s="24" t="s">
        <v>51</v>
      </c>
      <c r="B54" s="59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116">
        <v>29854</v>
      </c>
    </row>
    <row r="55" spans="1:33" x14ac:dyDescent="0.2">
      <c r="A55" s="24" t="s">
        <v>66</v>
      </c>
      <c r="B55" s="59" t="s">
        <v>72</v>
      </c>
      <c r="C55" s="15"/>
      <c r="D55" s="15"/>
      <c r="E55" s="15"/>
      <c r="F55" s="15"/>
      <c r="G55" s="15"/>
      <c r="H55" s="15"/>
      <c r="I55" s="18"/>
      <c r="J55" s="18"/>
      <c r="K55" s="18"/>
      <c r="L55" s="18"/>
      <c r="M55" s="15"/>
      <c r="N55" s="15"/>
      <c r="O55" s="15"/>
      <c r="P55" s="117">
        <v>1241</v>
      </c>
    </row>
    <row r="56" spans="1:33" x14ac:dyDescent="0.2">
      <c r="A56" s="24" t="s">
        <v>67</v>
      </c>
      <c r="B56" s="59" t="s">
        <v>72</v>
      </c>
      <c r="C56" s="15"/>
      <c r="D56" s="15"/>
      <c r="E56" s="15"/>
      <c r="F56" s="15"/>
      <c r="G56" s="15"/>
      <c r="H56" s="15"/>
      <c r="I56" s="18"/>
      <c r="J56" s="18"/>
      <c r="K56" s="18"/>
      <c r="L56" s="18"/>
      <c r="M56" s="15"/>
      <c r="N56" s="15"/>
      <c r="O56" s="15"/>
      <c r="P56" s="117">
        <v>0</v>
      </c>
      <c r="Q56" s="36"/>
    </row>
    <row r="57" spans="1:33" x14ac:dyDescent="0.2">
      <c r="A57" s="24" t="s">
        <v>68</v>
      </c>
      <c r="B57" s="59" t="s">
        <v>72</v>
      </c>
      <c r="C57" s="15"/>
      <c r="D57" s="15"/>
      <c r="E57" s="15"/>
      <c r="F57" s="15"/>
      <c r="G57" s="15"/>
      <c r="H57" s="15"/>
      <c r="I57" s="18"/>
      <c r="J57" s="18"/>
      <c r="K57" s="18"/>
      <c r="L57" s="18"/>
      <c r="M57" s="15"/>
      <c r="N57" s="15"/>
      <c r="O57" s="15"/>
      <c r="P57" s="117">
        <v>1317.5</v>
      </c>
    </row>
    <row r="58" spans="1:33" x14ac:dyDescent="0.2">
      <c r="A58" s="24" t="s">
        <v>69</v>
      </c>
      <c r="B58" s="59" t="s">
        <v>72</v>
      </c>
      <c r="C58" s="15"/>
      <c r="D58" s="15"/>
      <c r="E58" s="15"/>
      <c r="F58" s="15"/>
      <c r="G58" s="15"/>
      <c r="H58" s="15"/>
      <c r="I58" s="18"/>
      <c r="J58" s="18"/>
      <c r="K58" s="18"/>
      <c r="L58" s="18"/>
      <c r="M58" s="15"/>
      <c r="N58" s="15"/>
      <c r="O58" s="15"/>
      <c r="P58" s="117">
        <v>1258</v>
      </c>
    </row>
    <row r="59" spans="1:33" x14ac:dyDescent="0.2">
      <c r="A59" s="24" t="s">
        <v>70</v>
      </c>
      <c r="B59" s="59" t="s">
        <v>72</v>
      </c>
      <c r="C59" s="123"/>
      <c r="D59" s="123"/>
      <c r="E59" s="123"/>
      <c r="F59" s="123"/>
      <c r="G59" s="123"/>
      <c r="H59" s="123"/>
      <c r="I59" s="124"/>
      <c r="J59" s="124"/>
      <c r="K59" s="127"/>
      <c r="L59" s="124"/>
      <c r="M59" s="123"/>
      <c r="N59" s="123"/>
      <c r="O59" s="123"/>
      <c r="P59" s="117">
        <v>5000.91</v>
      </c>
    </row>
    <row r="60" spans="1:33" ht="12.75" thickBot="1" x14ac:dyDescent="0.25">
      <c r="A60" s="24" t="s">
        <v>71</v>
      </c>
      <c r="B60" s="59" t="s">
        <v>72</v>
      </c>
      <c r="C60" s="123"/>
      <c r="D60" s="123"/>
      <c r="E60" s="123"/>
      <c r="F60" s="123"/>
      <c r="G60" s="123"/>
      <c r="H60" s="123"/>
      <c r="I60" s="124"/>
      <c r="J60" s="124"/>
      <c r="K60" s="124"/>
      <c r="L60" s="124"/>
      <c r="M60" s="123"/>
      <c r="N60" s="123"/>
      <c r="O60" s="123"/>
      <c r="P60" s="117">
        <v>544</v>
      </c>
    </row>
    <row r="61" spans="1:33" x14ac:dyDescent="0.2">
      <c r="A61" s="61" t="s">
        <v>22</v>
      </c>
      <c r="B61" s="60"/>
      <c r="C61" s="67">
        <f>SUM(C41:C60)</f>
        <v>20639.25</v>
      </c>
      <c r="D61" s="67">
        <f t="shared" ref="D61:N61" si="8">SUM(D41:D60)</f>
        <v>29130.75</v>
      </c>
      <c r="E61" s="67">
        <f t="shared" si="8"/>
        <v>22466.75</v>
      </c>
      <c r="F61" s="67">
        <f t="shared" si="8"/>
        <v>35981.75</v>
      </c>
      <c r="G61" s="67">
        <f t="shared" si="8"/>
        <v>30218.75</v>
      </c>
      <c r="H61" s="67">
        <f t="shared" si="8"/>
        <v>22413</v>
      </c>
      <c r="I61" s="68">
        <f t="shared" si="8"/>
        <v>22825.25</v>
      </c>
      <c r="J61" s="68">
        <f t="shared" si="8"/>
        <v>19693</v>
      </c>
      <c r="K61" s="68">
        <f t="shared" si="8"/>
        <v>17712.5</v>
      </c>
      <c r="L61" s="68">
        <f t="shared" si="8"/>
        <v>20206.5</v>
      </c>
      <c r="M61" s="67">
        <f t="shared" si="8"/>
        <v>27600.75</v>
      </c>
      <c r="N61" s="67">
        <f t="shared" si="8"/>
        <v>34230.75</v>
      </c>
      <c r="O61" s="67">
        <f>SUM(C61:N61)</f>
        <v>303119</v>
      </c>
      <c r="P61" s="108">
        <v>336632.55</v>
      </c>
    </row>
    <row r="62" spans="1:33" x14ac:dyDescent="0.2">
      <c r="A62" s="22" t="s">
        <v>23</v>
      </c>
      <c r="B62" s="60"/>
      <c r="C62" s="92">
        <v>20660</v>
      </c>
      <c r="D62" s="92">
        <v>28905</v>
      </c>
      <c r="E62" s="92">
        <v>21865</v>
      </c>
      <c r="F62" s="92">
        <v>36000</v>
      </c>
      <c r="G62" s="92">
        <v>30100</v>
      </c>
      <c r="H62" s="92">
        <v>22250</v>
      </c>
      <c r="I62" s="92">
        <v>23000</v>
      </c>
      <c r="J62" s="92">
        <v>19000</v>
      </c>
      <c r="K62" s="92">
        <v>17502</v>
      </c>
      <c r="L62" s="92">
        <v>20660</v>
      </c>
      <c r="M62" s="92">
        <v>27400</v>
      </c>
      <c r="N62" s="92">
        <v>36000</v>
      </c>
      <c r="O62" s="66">
        <f>SUM(C62:N62)</f>
        <v>303342</v>
      </c>
      <c r="P62" s="106"/>
    </row>
    <row r="63" spans="1:33" x14ac:dyDescent="0.2">
      <c r="A63" s="37" t="s">
        <v>92</v>
      </c>
      <c r="B63" s="8"/>
      <c r="C63" s="42">
        <f>C62-C61</f>
        <v>20.75</v>
      </c>
      <c r="D63" s="42">
        <f t="shared" ref="D63:N63" si="9">D62-D61</f>
        <v>-225.75</v>
      </c>
      <c r="E63" s="42">
        <f t="shared" si="9"/>
        <v>-601.75</v>
      </c>
      <c r="F63" s="55">
        <f t="shared" si="9"/>
        <v>18.25</v>
      </c>
      <c r="G63" s="55">
        <f t="shared" si="9"/>
        <v>-118.75</v>
      </c>
      <c r="H63" s="55">
        <f t="shared" si="9"/>
        <v>-163</v>
      </c>
      <c r="I63" s="55">
        <f t="shared" si="9"/>
        <v>174.75</v>
      </c>
      <c r="J63" s="55">
        <f t="shared" si="9"/>
        <v>-693</v>
      </c>
      <c r="K63" s="55">
        <f t="shared" si="9"/>
        <v>-210.5</v>
      </c>
      <c r="L63" s="55">
        <f t="shared" si="9"/>
        <v>453.5</v>
      </c>
      <c r="M63" s="42">
        <f t="shared" si="9"/>
        <v>-200.75</v>
      </c>
      <c r="N63" s="42">
        <f t="shared" si="9"/>
        <v>1769.25</v>
      </c>
      <c r="O63" s="43">
        <f>SUM(C63:N63)</f>
        <v>223</v>
      </c>
      <c r="P63" s="118"/>
    </row>
    <row r="64" spans="1:33" x14ac:dyDescent="0.2">
      <c r="A64" s="5"/>
      <c r="B64" s="8"/>
      <c r="C64" s="5"/>
      <c r="D64" s="5"/>
      <c r="E64" s="5"/>
      <c r="F64" s="5"/>
      <c r="G64" s="5"/>
      <c r="H64" s="5"/>
      <c r="I64" s="29"/>
      <c r="J64" s="29"/>
      <c r="K64" s="5"/>
      <c r="L64" s="29"/>
      <c r="M64" s="5"/>
      <c r="N64" s="5"/>
      <c r="O64" s="5"/>
      <c r="P64" s="106"/>
    </row>
    <row r="65" spans="1:17" x14ac:dyDescent="0.2">
      <c r="A65" s="22"/>
      <c r="B65" s="5"/>
      <c r="C65" s="139"/>
      <c r="D65" s="140"/>
      <c r="E65" s="139"/>
      <c r="F65" s="140"/>
      <c r="G65" s="139"/>
      <c r="H65" s="139"/>
      <c r="I65" s="139"/>
      <c r="J65" s="139"/>
      <c r="K65" s="139"/>
      <c r="L65" s="139"/>
      <c r="M65" s="139"/>
      <c r="N65" s="139"/>
      <c r="O65" s="139"/>
      <c r="P65" s="106"/>
    </row>
    <row r="66" spans="1:17" x14ac:dyDescent="0.2">
      <c r="A66" s="20" t="s">
        <v>33</v>
      </c>
      <c r="B66" s="5"/>
      <c r="C66" s="141">
        <f>C15+C34+C61</f>
        <v>66407.08</v>
      </c>
      <c r="D66" s="141">
        <f t="shared" ref="D66:O66" si="10">D15+D34+D61</f>
        <v>79279.05</v>
      </c>
      <c r="E66" s="141">
        <f t="shared" si="10"/>
        <v>68063.3</v>
      </c>
      <c r="F66" s="141">
        <f t="shared" si="10"/>
        <v>104846.53</v>
      </c>
      <c r="G66" s="141">
        <f t="shared" si="10"/>
        <v>90233.85</v>
      </c>
      <c r="H66" s="141">
        <f t="shared" si="10"/>
        <v>71549.8</v>
      </c>
      <c r="I66" s="141">
        <f t="shared" si="10"/>
        <v>65117.97</v>
      </c>
      <c r="J66" s="141">
        <f t="shared" si="10"/>
        <v>57160.39</v>
      </c>
      <c r="K66" s="141">
        <f t="shared" si="10"/>
        <v>63219.81</v>
      </c>
      <c r="L66" s="141">
        <f t="shared" si="10"/>
        <v>85323.4</v>
      </c>
      <c r="M66" s="141">
        <f t="shared" si="10"/>
        <v>91597.75</v>
      </c>
      <c r="N66" s="141">
        <f t="shared" si="10"/>
        <v>103994.38</v>
      </c>
      <c r="O66" s="141">
        <f t="shared" si="10"/>
        <v>946793.31</v>
      </c>
      <c r="P66" s="119">
        <f>P15+P34+P61</f>
        <v>1064477.43</v>
      </c>
      <c r="Q66" s="62" t="s">
        <v>90</v>
      </c>
    </row>
    <row r="67" spans="1:17" ht="12.75" x14ac:dyDescent="0.2">
      <c r="A67" s="49" t="s">
        <v>34</v>
      </c>
      <c r="B67" s="5"/>
      <c r="C67" s="142">
        <f t="shared" ref="C67:N67" si="11">C66/0.95-C66</f>
        <v>3495.1094736842206</v>
      </c>
      <c r="D67" s="143">
        <f t="shared" si="11"/>
        <v>4172.5815789473709</v>
      </c>
      <c r="E67" s="142">
        <f t="shared" si="11"/>
        <v>3582.2789473684243</v>
      </c>
      <c r="F67" s="143">
        <f t="shared" si="11"/>
        <v>5518.2384210526361</v>
      </c>
      <c r="G67" s="142">
        <f t="shared" si="11"/>
        <v>4749.1500000000087</v>
      </c>
      <c r="H67" s="142">
        <f t="shared" si="11"/>
        <v>3765.7789473684243</v>
      </c>
      <c r="I67" s="142">
        <f t="shared" si="11"/>
        <v>3427.2615789473784</v>
      </c>
      <c r="J67" s="142">
        <f t="shared" si="11"/>
        <v>3008.4415789473715</v>
      </c>
      <c r="K67" s="142">
        <f t="shared" si="11"/>
        <v>3327.3584210526315</v>
      </c>
      <c r="L67" s="142">
        <f t="shared" si="11"/>
        <v>4490.705263157899</v>
      </c>
      <c r="M67" s="142">
        <f t="shared" si="11"/>
        <v>4820.9342105263204</v>
      </c>
      <c r="N67" s="142">
        <f t="shared" si="11"/>
        <v>5473.3884210526303</v>
      </c>
      <c r="O67" s="142">
        <f>SUM(C67:N67)</f>
        <v>49831.226842105316</v>
      </c>
      <c r="P67" s="106"/>
    </row>
    <row r="68" spans="1:17" x14ac:dyDescent="0.2">
      <c r="A68" s="20" t="s">
        <v>22</v>
      </c>
      <c r="B68" s="5"/>
      <c r="C68" s="144">
        <f>SUM(C66:C67)</f>
        <v>69902.189473684222</v>
      </c>
      <c r="D68" s="144">
        <f t="shared" ref="D68:O68" si="12">SUM(D66:D67)</f>
        <v>83451.631578947374</v>
      </c>
      <c r="E68" s="144">
        <f t="shared" si="12"/>
        <v>71645.578947368427</v>
      </c>
      <c r="F68" s="144">
        <f t="shared" si="12"/>
        <v>110364.76842105263</v>
      </c>
      <c r="G68" s="144">
        <f t="shared" si="12"/>
        <v>94983.000000000015</v>
      </c>
      <c r="H68" s="144">
        <f t="shared" si="12"/>
        <v>75315.578947368427</v>
      </c>
      <c r="I68" s="144">
        <f t="shared" si="12"/>
        <v>68545.23157894738</v>
      </c>
      <c r="J68" s="144">
        <f t="shared" si="12"/>
        <v>60168.831578947371</v>
      </c>
      <c r="K68" s="144">
        <f t="shared" si="12"/>
        <v>66547.168421052629</v>
      </c>
      <c r="L68" s="144">
        <f t="shared" si="12"/>
        <v>89814.105263157893</v>
      </c>
      <c r="M68" s="144">
        <f t="shared" si="12"/>
        <v>96418.68421052632</v>
      </c>
      <c r="N68" s="144">
        <f t="shared" si="12"/>
        <v>109467.76842105263</v>
      </c>
      <c r="O68" s="144">
        <f t="shared" si="12"/>
        <v>996624.53684210533</v>
      </c>
      <c r="P68" s="106"/>
    </row>
    <row r="69" spans="1:17" x14ac:dyDescent="0.2">
      <c r="A69" s="22" t="s">
        <v>87</v>
      </c>
      <c r="B69" s="9"/>
      <c r="C69" s="12">
        <v>70000</v>
      </c>
      <c r="D69" s="12">
        <v>83200</v>
      </c>
      <c r="E69" s="12">
        <v>71200</v>
      </c>
      <c r="F69" s="12">
        <v>111000</v>
      </c>
      <c r="G69" s="12">
        <v>95000</v>
      </c>
      <c r="H69" s="12">
        <v>75000</v>
      </c>
      <c r="I69" s="12">
        <v>67000</v>
      </c>
      <c r="J69" s="12">
        <v>60000</v>
      </c>
      <c r="K69" s="12">
        <v>60528.5</v>
      </c>
      <c r="L69" s="12">
        <v>90000</v>
      </c>
      <c r="M69" s="12">
        <v>100000</v>
      </c>
      <c r="N69" s="12">
        <v>114071.5</v>
      </c>
      <c r="O69" s="63">
        <f t="shared" ref="O69" si="13">SUM(C69:N69)</f>
        <v>997000</v>
      </c>
      <c r="P69" s="106"/>
    </row>
    <row r="70" spans="1:17" x14ac:dyDescent="0.2">
      <c r="A70" s="37" t="s">
        <v>92</v>
      </c>
      <c r="B70" s="5"/>
      <c r="C70" s="38">
        <f>C69-C68</f>
        <v>97.810526315777679</v>
      </c>
      <c r="D70" s="38">
        <f t="shared" ref="D70:O70" si="14">D69-D68</f>
        <v>-251.63157894737378</v>
      </c>
      <c r="E70" s="38">
        <f t="shared" si="14"/>
        <v>-445.57894736842718</v>
      </c>
      <c r="F70" s="38">
        <f t="shared" si="14"/>
        <v>635.23157894736505</v>
      </c>
      <c r="G70" s="38">
        <f t="shared" si="14"/>
        <v>16.999999999985448</v>
      </c>
      <c r="H70" s="38">
        <f t="shared" si="14"/>
        <v>-315.57894736842718</v>
      </c>
      <c r="I70" s="38">
        <f t="shared" si="14"/>
        <v>-1545.2315789473796</v>
      </c>
      <c r="J70" s="38">
        <f t="shared" si="14"/>
        <v>-168.83157894737087</v>
      </c>
      <c r="K70" s="129">
        <f t="shared" si="14"/>
        <v>-6018.6684210526291</v>
      </c>
      <c r="L70" s="38">
        <f t="shared" si="14"/>
        <v>185.89473684210679</v>
      </c>
      <c r="M70" s="129">
        <f t="shared" si="14"/>
        <v>3581.3157894736796</v>
      </c>
      <c r="N70" s="129">
        <f t="shared" si="14"/>
        <v>4603.7315789473651</v>
      </c>
      <c r="O70" s="38">
        <f t="shared" si="14"/>
        <v>375.46315789467189</v>
      </c>
    </row>
    <row r="71" spans="1:17" x14ac:dyDescent="0.2">
      <c r="A71" s="2"/>
      <c r="C71" s="5"/>
      <c r="D71" s="29"/>
      <c r="E71" s="5"/>
      <c r="F71" s="29"/>
      <c r="G71" s="5"/>
      <c r="H71" s="5"/>
      <c r="I71" s="5"/>
      <c r="J71" s="5"/>
      <c r="K71" s="5"/>
      <c r="L71" s="5"/>
      <c r="M71" s="5"/>
      <c r="N71" s="5"/>
      <c r="O71" s="31"/>
    </row>
    <row r="72" spans="1:17" x14ac:dyDescent="0.2">
      <c r="A72" s="2"/>
      <c r="C72" s="5"/>
      <c r="D72" s="29"/>
      <c r="E72" s="5"/>
      <c r="F72" s="29"/>
      <c r="G72" s="5"/>
      <c r="H72" s="5"/>
      <c r="I72" s="5"/>
      <c r="J72" s="5"/>
      <c r="K72" s="5"/>
      <c r="L72" s="5"/>
      <c r="M72" s="5"/>
      <c r="N72" s="5"/>
      <c r="O72" s="31"/>
    </row>
    <row r="73" spans="1:17" x14ac:dyDescent="0.2">
      <c r="A73" s="91"/>
      <c r="D73" s="1"/>
      <c r="F73" s="1"/>
    </row>
    <row r="74" spans="1:17" x14ac:dyDescent="0.2">
      <c r="A74" s="6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7" x14ac:dyDescent="0.2">
      <c r="A75" s="2"/>
      <c r="C75" s="125"/>
      <c r="D75" s="126"/>
      <c r="E75" s="125"/>
      <c r="F75" s="126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1:17" x14ac:dyDescent="0.2">
      <c r="A76" s="65"/>
    </row>
    <row r="77" spans="1:17" x14ac:dyDescent="0.2">
      <c r="O77" s="63"/>
    </row>
  </sheetData>
  <pageMargins left="0.7" right="0.7" top="0.75" bottom="0.75" header="0.3" footer="0.3"/>
  <pageSetup scale="66" fitToHeight="0" orientation="landscape" r:id="rId1"/>
  <rowBreaks count="1" manualBreakCount="1">
    <brk id="6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topLeftCell="A22" zoomScaleNormal="100" zoomScaleSheetLayoutView="90" workbookViewId="0">
      <selection activeCell="C64" sqref="C64:O64"/>
    </sheetView>
  </sheetViews>
  <sheetFormatPr defaultColWidth="9.140625" defaultRowHeight="12" x14ac:dyDescent="0.2"/>
  <cols>
    <col min="1" max="1" width="50.85546875" style="1" customWidth="1"/>
    <col min="2" max="2" width="29.42578125" style="1" hidden="1" customWidth="1"/>
    <col min="3" max="3" width="11" style="1" customWidth="1"/>
    <col min="4" max="4" width="9.85546875" style="56" customWidth="1"/>
    <col min="5" max="5" width="9.85546875" style="1" customWidth="1"/>
    <col min="6" max="6" width="9.85546875" style="56" customWidth="1"/>
    <col min="7" max="7" width="11.28515625" style="1" customWidth="1"/>
    <col min="8" max="8" width="9.85546875" style="1" customWidth="1"/>
    <col min="9" max="9" width="10.140625" style="1" customWidth="1"/>
    <col min="10" max="10" width="10.42578125" style="1" customWidth="1"/>
    <col min="11" max="14" width="9.85546875" style="1" customWidth="1"/>
    <col min="15" max="15" width="12.28515625" style="1" customWidth="1"/>
    <col min="16" max="16" width="10" style="29" customWidth="1"/>
    <col min="17" max="17" width="11.42578125" style="29" customWidth="1"/>
    <col min="18" max="19" width="9.140625" style="29" customWidth="1"/>
    <col min="20" max="20" width="10.85546875" style="29" customWidth="1"/>
    <col min="21" max="16384" width="9.140625" style="1"/>
  </cols>
  <sheetData>
    <row r="1" spans="1:22" x14ac:dyDescent="0.2">
      <c r="A1" s="23" t="s">
        <v>0</v>
      </c>
      <c r="B1" s="5"/>
      <c r="C1" s="9" t="s">
        <v>1</v>
      </c>
      <c r="D1" s="51">
        <v>43072</v>
      </c>
      <c r="E1" s="9" t="s">
        <v>86</v>
      </c>
      <c r="F1" s="29"/>
      <c r="G1" s="5"/>
      <c r="H1" s="5"/>
      <c r="I1" s="5"/>
      <c r="J1" s="5"/>
      <c r="K1" s="5"/>
      <c r="L1" s="5"/>
      <c r="M1" s="5"/>
      <c r="N1" s="5"/>
      <c r="O1" s="31"/>
    </row>
    <row r="2" spans="1:22" x14ac:dyDescent="0.2">
      <c r="A2" s="23" t="s">
        <v>85</v>
      </c>
      <c r="B2" s="5"/>
      <c r="C2" s="5"/>
      <c r="D2" s="29"/>
      <c r="E2" s="5"/>
      <c r="F2" s="29"/>
      <c r="G2" s="5"/>
      <c r="H2" s="5"/>
      <c r="I2" s="5"/>
      <c r="J2" s="5"/>
      <c r="K2" s="5"/>
      <c r="L2" s="5"/>
      <c r="M2" s="5"/>
      <c r="N2" s="5"/>
      <c r="O2" s="31"/>
    </row>
    <row r="3" spans="1:22" x14ac:dyDescent="0.2">
      <c r="A3" s="23" t="s">
        <v>2</v>
      </c>
      <c r="B3" s="5"/>
      <c r="C3" s="5"/>
      <c r="D3" s="29"/>
      <c r="E3" s="5"/>
      <c r="F3" s="29"/>
      <c r="G3" s="5"/>
      <c r="H3" s="5"/>
      <c r="I3" s="5"/>
      <c r="J3" s="5"/>
      <c r="K3" s="5"/>
      <c r="L3" s="5"/>
      <c r="M3" s="5"/>
      <c r="N3" s="5"/>
      <c r="O3" s="31"/>
    </row>
    <row r="4" spans="1:22" x14ac:dyDescent="0.2">
      <c r="A4" s="5"/>
      <c r="B4" s="5"/>
      <c r="C4" s="71"/>
      <c r="D4" s="72"/>
      <c r="E4" s="73"/>
      <c r="F4" s="74" t="s">
        <v>3</v>
      </c>
      <c r="G4" s="75"/>
      <c r="H4" s="73"/>
      <c r="I4" s="73" t="s">
        <v>3</v>
      </c>
      <c r="J4" s="73"/>
      <c r="K4" s="73" t="s">
        <v>3</v>
      </c>
      <c r="L4" s="71"/>
      <c r="M4" s="73"/>
      <c r="N4" s="73" t="s">
        <v>3</v>
      </c>
      <c r="O4" s="76" t="s">
        <v>16</v>
      </c>
      <c r="P4" s="104" t="s">
        <v>88</v>
      </c>
    </row>
    <row r="5" spans="1:22" x14ac:dyDescent="0.2">
      <c r="A5" s="5"/>
      <c r="B5" s="5"/>
      <c r="C5" s="69" t="s">
        <v>4</v>
      </c>
      <c r="D5" s="70" t="s">
        <v>5</v>
      </c>
      <c r="E5" s="69" t="s">
        <v>6</v>
      </c>
      <c r="F5" s="70" t="s">
        <v>7</v>
      </c>
      <c r="G5" s="69" t="s">
        <v>8</v>
      </c>
      <c r="H5" s="77" t="s">
        <v>9</v>
      </c>
      <c r="I5" s="77" t="s">
        <v>10</v>
      </c>
      <c r="J5" s="77" t="s">
        <v>11</v>
      </c>
      <c r="K5" s="77" t="s">
        <v>12</v>
      </c>
      <c r="L5" s="77" t="s">
        <v>13</v>
      </c>
      <c r="M5" s="77" t="s">
        <v>14</v>
      </c>
      <c r="N5" s="77" t="s">
        <v>15</v>
      </c>
      <c r="O5" s="78"/>
      <c r="P5" s="105"/>
      <c r="Q5" s="30"/>
      <c r="R5" s="30"/>
      <c r="S5" s="30"/>
      <c r="T5" s="30"/>
      <c r="U5" s="3"/>
      <c r="V5" s="3"/>
    </row>
    <row r="6" spans="1:22" x14ac:dyDescent="0.2">
      <c r="A6" s="20" t="s">
        <v>17</v>
      </c>
      <c r="B6" s="5"/>
      <c r="C6" s="5"/>
      <c r="D6" s="29"/>
      <c r="E6" s="5"/>
      <c r="F6" s="29"/>
      <c r="G6" s="5"/>
      <c r="H6" s="5"/>
      <c r="I6" s="5"/>
      <c r="J6" s="5"/>
      <c r="K6" s="5"/>
      <c r="L6" s="5"/>
      <c r="M6" s="5"/>
      <c r="N6" s="5"/>
      <c r="O6" s="31"/>
      <c r="P6" s="106"/>
    </row>
    <row r="7" spans="1:22" x14ac:dyDescent="0.2">
      <c r="A7" s="21" t="s">
        <v>83</v>
      </c>
      <c r="B7" s="5"/>
      <c r="C7" s="6"/>
      <c r="D7" s="7"/>
      <c r="E7" s="6"/>
      <c r="F7" s="7"/>
      <c r="G7" s="6"/>
      <c r="H7" s="6"/>
      <c r="I7" s="6"/>
      <c r="J7" s="6"/>
      <c r="K7" s="6"/>
      <c r="L7" s="6"/>
      <c r="M7" s="6"/>
      <c r="N7" s="6"/>
      <c r="O7" s="88"/>
      <c r="P7" s="107">
        <v>59551.5</v>
      </c>
      <c r="Q7" s="64"/>
    </row>
    <row r="8" spans="1:22" x14ac:dyDescent="0.2">
      <c r="A8" s="21" t="s">
        <v>32</v>
      </c>
      <c r="B8" s="5"/>
      <c r="C8" s="6"/>
      <c r="D8" s="7"/>
      <c r="E8" s="6"/>
      <c r="F8" s="7"/>
      <c r="G8" s="6"/>
      <c r="H8" s="6"/>
      <c r="I8" s="6"/>
      <c r="J8" s="6"/>
      <c r="K8" s="6"/>
      <c r="L8" s="6"/>
      <c r="M8" s="6"/>
      <c r="N8" s="6"/>
      <c r="O8" s="89"/>
      <c r="P8" s="107">
        <v>16064.88</v>
      </c>
    </row>
    <row r="9" spans="1:22" x14ac:dyDescent="0.2">
      <c r="A9" s="21" t="s">
        <v>21</v>
      </c>
      <c r="B9" s="5"/>
      <c r="C9" s="6"/>
      <c r="D9" s="7"/>
      <c r="E9" s="6"/>
      <c r="F9" s="7"/>
      <c r="G9" s="6"/>
      <c r="H9" s="6"/>
      <c r="I9" s="6"/>
      <c r="J9" s="6"/>
      <c r="K9" s="6"/>
      <c r="L9" s="6"/>
      <c r="M9" s="6"/>
      <c r="N9" s="6"/>
      <c r="O9" s="89"/>
      <c r="P9" s="107">
        <v>90312.5</v>
      </c>
      <c r="Q9" s="33"/>
    </row>
    <row r="10" spans="1:22" x14ac:dyDescent="0.2">
      <c r="A10" s="21" t="s">
        <v>46</v>
      </c>
      <c r="B10" s="5"/>
      <c r="C10" s="6"/>
      <c r="D10" s="7"/>
      <c r="E10" s="6"/>
      <c r="F10" s="7"/>
      <c r="G10" s="6"/>
      <c r="H10" s="6"/>
      <c r="I10" s="6"/>
      <c r="J10" s="6"/>
      <c r="K10" s="6"/>
      <c r="L10" s="7"/>
      <c r="M10" s="7"/>
      <c r="N10" s="7"/>
      <c r="O10" s="89"/>
      <c r="P10" s="107">
        <v>16991.669999999998</v>
      </c>
      <c r="Q10" s="33"/>
    </row>
    <row r="11" spans="1:22" x14ac:dyDescent="0.2">
      <c r="A11" s="21" t="s">
        <v>20</v>
      </c>
      <c r="B11" s="9"/>
      <c r="C11" s="6"/>
      <c r="D11" s="7"/>
      <c r="E11" s="6"/>
      <c r="F11" s="7"/>
      <c r="G11" s="6"/>
      <c r="H11" s="6"/>
      <c r="I11" s="6"/>
      <c r="J11" s="6"/>
      <c r="K11" s="6"/>
      <c r="L11" s="6"/>
      <c r="M11" s="6"/>
      <c r="N11" s="6"/>
      <c r="O11" s="89"/>
      <c r="P11" s="107">
        <v>44812</v>
      </c>
      <c r="Q11" s="33"/>
    </row>
    <row r="12" spans="1:22" x14ac:dyDescent="0.2">
      <c r="A12" s="21" t="s">
        <v>19</v>
      </c>
      <c r="B12" s="5"/>
      <c r="C12" s="6"/>
      <c r="D12" s="7"/>
      <c r="E12" s="6"/>
      <c r="F12" s="7"/>
      <c r="G12" s="6"/>
      <c r="H12" s="6"/>
      <c r="I12" s="6"/>
      <c r="J12" s="6"/>
      <c r="K12" s="6"/>
      <c r="L12" s="6"/>
      <c r="M12" s="6"/>
      <c r="N12" s="6"/>
      <c r="O12" s="89"/>
      <c r="P12" s="107">
        <v>93996.58</v>
      </c>
      <c r="Q12" s="33"/>
    </row>
    <row r="13" spans="1:22" x14ac:dyDescent="0.2">
      <c r="A13" s="21" t="s">
        <v>18</v>
      </c>
      <c r="B13" s="5"/>
      <c r="C13" s="6"/>
      <c r="D13" s="7"/>
      <c r="E13" s="6"/>
      <c r="F13" s="7"/>
      <c r="G13" s="6"/>
      <c r="H13" s="6"/>
      <c r="I13" s="6"/>
      <c r="J13" s="6"/>
      <c r="K13" s="6"/>
      <c r="L13" s="6"/>
      <c r="M13" s="6"/>
      <c r="N13" s="6"/>
      <c r="O13" s="89"/>
      <c r="P13" s="107">
        <v>20825</v>
      </c>
      <c r="Q13" s="33"/>
    </row>
    <row r="14" spans="1:22" ht="12.75" thickBot="1" x14ac:dyDescent="0.25">
      <c r="A14" s="21" t="s">
        <v>47</v>
      </c>
      <c r="B14" s="9"/>
      <c r="C14" s="6"/>
      <c r="D14" s="7"/>
      <c r="E14" s="6"/>
      <c r="F14" s="7"/>
      <c r="G14" s="6"/>
      <c r="H14" s="6"/>
      <c r="I14" s="7"/>
      <c r="J14" s="7"/>
      <c r="K14" s="7"/>
      <c r="L14" s="7"/>
      <c r="M14" s="7"/>
      <c r="N14" s="7"/>
      <c r="O14" s="89"/>
      <c r="P14" s="107">
        <v>18568.25</v>
      </c>
      <c r="Q14" s="33"/>
    </row>
    <row r="15" spans="1:22" x14ac:dyDescent="0.2">
      <c r="A15" s="20" t="s">
        <v>22</v>
      </c>
      <c r="B15" s="5"/>
      <c r="C15" s="67"/>
      <c r="D15" s="68"/>
      <c r="E15" s="67"/>
      <c r="F15" s="68"/>
      <c r="G15" s="67"/>
      <c r="H15" s="67"/>
      <c r="I15" s="67"/>
      <c r="J15" s="67"/>
      <c r="K15" s="67"/>
      <c r="L15" s="67"/>
      <c r="M15" s="67"/>
      <c r="N15" s="67"/>
      <c r="O15" s="67"/>
      <c r="P15" s="108">
        <f>SUM(P7:P14)</f>
        <v>361122.38</v>
      </c>
    </row>
    <row r="16" spans="1:22" x14ac:dyDescent="0.2">
      <c r="A16" s="22" t="s">
        <v>23</v>
      </c>
      <c r="B16" s="5"/>
      <c r="C16" s="12">
        <v>30000</v>
      </c>
      <c r="D16" s="80">
        <v>35000</v>
      </c>
      <c r="E16" s="80">
        <v>28000</v>
      </c>
      <c r="F16" s="80">
        <v>40690</v>
      </c>
      <c r="G16" s="80">
        <v>38000</v>
      </c>
      <c r="H16" s="80">
        <v>30000</v>
      </c>
      <c r="I16" s="80">
        <v>21000</v>
      </c>
      <c r="J16" s="80">
        <v>22500</v>
      </c>
      <c r="K16" s="80">
        <v>24000</v>
      </c>
      <c r="L16" s="80">
        <v>30597</v>
      </c>
      <c r="M16" s="80">
        <v>35600</v>
      </c>
      <c r="N16" s="80">
        <v>37367</v>
      </c>
      <c r="O16" s="32">
        <f>SUM(C16:N16)</f>
        <v>372754</v>
      </c>
      <c r="P16" s="109"/>
    </row>
    <row r="17" spans="1:16" x14ac:dyDescent="0.2">
      <c r="A17" s="37"/>
      <c r="B17" s="38"/>
      <c r="C17" s="38"/>
      <c r="D17" s="53"/>
      <c r="E17" s="38"/>
      <c r="F17" s="53"/>
      <c r="G17" s="38"/>
      <c r="H17" s="38"/>
      <c r="I17" s="38"/>
      <c r="J17" s="38"/>
      <c r="K17" s="38"/>
      <c r="L17" s="38"/>
      <c r="M17" s="38"/>
      <c r="N17" s="38"/>
      <c r="O17" s="39"/>
      <c r="P17" s="106"/>
    </row>
    <row r="18" spans="1:16" x14ac:dyDescent="0.2">
      <c r="A18" s="37"/>
      <c r="B18" s="38"/>
      <c r="C18" s="38"/>
      <c r="D18" s="53"/>
      <c r="E18" s="38"/>
      <c r="F18" s="53"/>
      <c r="G18" s="38"/>
      <c r="H18" s="38"/>
      <c r="I18" s="38"/>
      <c r="J18" s="38"/>
      <c r="K18" s="38"/>
      <c r="L18" s="38"/>
      <c r="M18" s="38"/>
      <c r="N18" s="38"/>
      <c r="O18" s="39"/>
      <c r="P18" s="106"/>
    </row>
    <row r="19" spans="1:16" x14ac:dyDescent="0.2">
      <c r="A19" s="23" t="s">
        <v>24</v>
      </c>
      <c r="B19" s="5"/>
      <c r="C19" s="10"/>
      <c r="D19" s="52"/>
      <c r="E19" s="10"/>
      <c r="F19" s="57"/>
      <c r="G19" s="11"/>
      <c r="H19" s="10"/>
      <c r="I19" s="10"/>
      <c r="J19" s="10"/>
      <c r="K19" s="57"/>
      <c r="L19" s="10"/>
      <c r="M19" s="10"/>
      <c r="N19" s="10"/>
      <c r="O19" s="16"/>
      <c r="P19" s="105"/>
    </row>
    <row r="20" spans="1:16" x14ac:dyDescent="0.2">
      <c r="A20" s="21" t="s">
        <v>84</v>
      </c>
      <c r="B20" s="5"/>
      <c r="C20" s="15"/>
      <c r="D20" s="18"/>
      <c r="E20" s="15"/>
      <c r="F20" s="18"/>
      <c r="G20" s="18"/>
      <c r="H20" s="18"/>
      <c r="I20" s="18"/>
      <c r="J20" s="18"/>
      <c r="K20" s="18"/>
      <c r="L20" s="18"/>
      <c r="M20" s="18"/>
      <c r="N20" s="18"/>
      <c r="O20" s="83"/>
      <c r="P20" s="110">
        <v>123916.3</v>
      </c>
    </row>
    <row r="21" spans="1:16" x14ac:dyDescent="0.2">
      <c r="A21" s="21" t="s">
        <v>75</v>
      </c>
      <c r="B21" s="5"/>
      <c r="C21" s="1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83"/>
      <c r="P21" s="110">
        <v>23158.31</v>
      </c>
    </row>
    <row r="22" spans="1:16" x14ac:dyDescent="0.2">
      <c r="A22" s="26" t="s">
        <v>82</v>
      </c>
      <c r="B22" s="2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8"/>
      <c r="P22" s="107">
        <v>47547.77</v>
      </c>
    </row>
    <row r="23" spans="1:16" x14ac:dyDescent="0.2">
      <c r="A23" s="26" t="s">
        <v>81</v>
      </c>
      <c r="B23" s="2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8"/>
      <c r="P23" s="107">
        <v>40329.71</v>
      </c>
    </row>
    <row r="24" spans="1:16" x14ac:dyDescent="0.2">
      <c r="A24" s="26" t="s">
        <v>79</v>
      </c>
      <c r="B24" s="2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8"/>
      <c r="P24" s="107">
        <v>22546.21</v>
      </c>
    </row>
    <row r="25" spans="1:16" x14ac:dyDescent="0.2">
      <c r="A25" s="26" t="s">
        <v>80</v>
      </c>
      <c r="B25" s="2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8"/>
      <c r="P25" s="107">
        <v>17982.439999999999</v>
      </c>
    </row>
    <row r="26" spans="1:16" x14ac:dyDescent="0.2">
      <c r="A26" s="24" t="s">
        <v>45</v>
      </c>
      <c r="B26" s="25"/>
      <c r="C26" s="6"/>
      <c r="D26" s="7"/>
      <c r="E26" s="6"/>
      <c r="F26" s="7"/>
      <c r="G26" s="6"/>
      <c r="H26" s="6"/>
      <c r="I26" s="7"/>
      <c r="J26" s="6"/>
      <c r="K26" s="7"/>
      <c r="L26" s="7"/>
      <c r="M26" s="7"/>
      <c r="N26" s="6"/>
      <c r="O26" s="89"/>
      <c r="P26" s="107">
        <v>27601.200000000001</v>
      </c>
    </row>
    <row r="27" spans="1:16" x14ac:dyDescent="0.2">
      <c r="A27" s="24" t="s">
        <v>74</v>
      </c>
      <c r="B27" s="25"/>
      <c r="C27" s="6"/>
      <c r="D27" s="7"/>
      <c r="E27" s="6"/>
      <c r="F27" s="7"/>
      <c r="G27" s="6"/>
      <c r="H27" s="6"/>
      <c r="I27" s="6"/>
      <c r="J27" s="6"/>
      <c r="K27" s="6"/>
      <c r="L27" s="7"/>
      <c r="M27" s="7"/>
      <c r="N27" s="6"/>
      <c r="O27" s="89"/>
      <c r="P27" s="107">
        <v>425</v>
      </c>
    </row>
    <row r="28" spans="1:16" x14ac:dyDescent="0.2">
      <c r="A28" s="24" t="s">
        <v>73</v>
      </c>
      <c r="B28" s="13"/>
      <c r="C28" s="6"/>
      <c r="D28" s="7"/>
      <c r="E28" s="6"/>
      <c r="F28" s="90"/>
      <c r="G28" s="6"/>
      <c r="H28" s="6"/>
      <c r="I28" s="6"/>
      <c r="J28" s="6"/>
      <c r="K28" s="6"/>
      <c r="L28" s="6"/>
      <c r="M28" s="7"/>
      <c r="N28" s="6"/>
      <c r="O28" s="89"/>
      <c r="P28" s="107">
        <v>16058.49</v>
      </c>
    </row>
    <row r="29" spans="1:16" x14ac:dyDescent="0.2">
      <c r="A29" s="26" t="s">
        <v>25</v>
      </c>
      <c r="B29" s="2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8"/>
      <c r="P29" s="107">
        <v>45698.04</v>
      </c>
    </row>
    <row r="30" spans="1:16" x14ac:dyDescent="0.2">
      <c r="A30" s="24" t="s">
        <v>43</v>
      </c>
      <c r="B30" s="28"/>
      <c r="C30" s="6"/>
      <c r="D30" s="7"/>
      <c r="E30" s="6"/>
      <c r="F30" s="7"/>
      <c r="G30" s="6"/>
      <c r="H30" s="6"/>
      <c r="I30" s="6"/>
      <c r="J30" s="6"/>
      <c r="K30" s="6"/>
      <c r="L30" s="6"/>
      <c r="M30" s="6"/>
      <c r="N30" s="6"/>
      <c r="O30" s="89"/>
      <c r="P30" s="107">
        <v>919.7</v>
      </c>
    </row>
    <row r="31" spans="1:16" x14ac:dyDescent="0.2">
      <c r="A31" s="24" t="s">
        <v>44</v>
      </c>
      <c r="B31" s="28"/>
      <c r="C31" s="6"/>
      <c r="D31" s="7"/>
      <c r="E31" s="6"/>
      <c r="F31" s="7"/>
      <c r="G31" s="6"/>
      <c r="H31" s="6"/>
      <c r="I31" s="6"/>
      <c r="J31" s="6"/>
      <c r="K31" s="6"/>
      <c r="L31" s="6"/>
      <c r="M31" s="6"/>
      <c r="N31" s="6"/>
      <c r="O31" s="89"/>
      <c r="P31" s="107">
        <v>38.25</v>
      </c>
    </row>
    <row r="32" spans="1:16" x14ac:dyDescent="0.2">
      <c r="A32" s="24" t="s">
        <v>48</v>
      </c>
      <c r="B32" s="28"/>
      <c r="C32" s="6"/>
      <c r="D32" s="7"/>
      <c r="E32" s="6"/>
      <c r="F32" s="7"/>
      <c r="G32" s="6"/>
      <c r="H32" s="6"/>
      <c r="I32" s="6"/>
      <c r="J32" s="6"/>
      <c r="K32" s="6"/>
      <c r="L32" s="6"/>
      <c r="M32" s="6"/>
      <c r="N32" s="6"/>
      <c r="O32" s="89"/>
      <c r="P32" s="107">
        <v>4.4000000000000004</v>
      </c>
    </row>
    <row r="33" spans="1:23" ht="12.75" thickBot="1" x14ac:dyDescent="0.25">
      <c r="A33" s="24" t="s">
        <v>49</v>
      </c>
      <c r="B33" s="28"/>
      <c r="C33" s="15"/>
      <c r="D33" s="18"/>
      <c r="E33" s="15"/>
      <c r="F33" s="18"/>
      <c r="G33" s="15"/>
      <c r="H33" s="15"/>
      <c r="I33" s="15"/>
      <c r="J33" s="15"/>
      <c r="K33" s="15"/>
      <c r="L33" s="15"/>
      <c r="M33" s="15"/>
      <c r="N33" s="15"/>
      <c r="O33" s="83"/>
      <c r="P33" s="110">
        <v>496.68</v>
      </c>
    </row>
    <row r="34" spans="1:23" x14ac:dyDescent="0.2">
      <c r="A34" s="20" t="s">
        <v>22</v>
      </c>
      <c r="B34" s="5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108">
        <f>SUM(P19:P33)</f>
        <v>366722.5</v>
      </c>
    </row>
    <row r="35" spans="1:23" x14ac:dyDescent="0.2">
      <c r="A35" s="22" t="s">
        <v>23</v>
      </c>
      <c r="B35" s="5"/>
      <c r="C35" s="63">
        <v>15840</v>
      </c>
      <c r="D35" s="63">
        <v>15135</v>
      </c>
      <c r="E35" s="63">
        <v>17775</v>
      </c>
      <c r="F35" s="63">
        <v>28760</v>
      </c>
      <c r="G35" s="63">
        <v>22150</v>
      </c>
      <c r="H35" s="63">
        <v>19000</v>
      </c>
      <c r="I35" s="63">
        <v>19650</v>
      </c>
      <c r="J35" s="63">
        <v>15500</v>
      </c>
      <c r="K35" s="63">
        <v>16000</v>
      </c>
      <c r="L35" s="63">
        <v>34243</v>
      </c>
      <c r="M35" s="63">
        <v>32000</v>
      </c>
      <c r="N35" s="63">
        <v>35000</v>
      </c>
      <c r="O35" s="12">
        <f>SUM(C35:N35)</f>
        <v>271053</v>
      </c>
      <c r="P35" s="111"/>
    </row>
    <row r="36" spans="1:23" x14ac:dyDescent="0.2">
      <c r="A36" s="40"/>
      <c r="B36" s="41"/>
      <c r="C36" s="100"/>
      <c r="D36" s="101"/>
      <c r="E36" s="100"/>
      <c r="F36" s="101"/>
      <c r="G36" s="100"/>
      <c r="H36" s="100"/>
      <c r="I36" s="100"/>
      <c r="J36" s="100"/>
      <c r="K36" s="100"/>
      <c r="L36" s="100"/>
      <c r="M36" s="100"/>
      <c r="N36" s="100"/>
      <c r="O36" s="102"/>
      <c r="P36" s="106"/>
    </row>
    <row r="37" spans="1:23" x14ac:dyDescent="0.2">
      <c r="A37" s="40"/>
      <c r="B37" s="41"/>
      <c r="C37" s="38"/>
      <c r="D37" s="53"/>
      <c r="E37" s="38"/>
      <c r="F37" s="53"/>
      <c r="G37" s="38"/>
      <c r="H37" s="38"/>
      <c r="I37" s="38"/>
      <c r="J37" s="38"/>
      <c r="K37" s="38"/>
      <c r="L37" s="38"/>
      <c r="M37" s="38"/>
      <c r="N37" s="38"/>
      <c r="O37" s="39"/>
      <c r="P37" s="106"/>
      <c r="Q37" s="34"/>
    </row>
    <row r="38" spans="1:23" x14ac:dyDescent="0.2">
      <c r="A38" s="5"/>
      <c r="B38" s="5"/>
      <c r="C38" s="10"/>
      <c r="D38" s="52"/>
      <c r="E38" s="10"/>
      <c r="F38" s="57"/>
      <c r="G38" s="11"/>
      <c r="H38" s="10"/>
      <c r="I38" s="10"/>
      <c r="J38" s="10"/>
      <c r="K38" s="10"/>
      <c r="L38" s="10"/>
      <c r="M38" s="10"/>
      <c r="N38" s="10"/>
      <c r="O38" s="10"/>
      <c r="P38" s="106"/>
      <c r="Q38" s="34"/>
      <c r="R38" s="35"/>
    </row>
    <row r="39" spans="1:23" x14ac:dyDescent="0.2">
      <c r="A39" s="23"/>
      <c r="B39" s="5"/>
      <c r="C39" s="71"/>
      <c r="D39" s="72"/>
      <c r="E39" s="73"/>
      <c r="F39" s="74" t="s">
        <v>3</v>
      </c>
      <c r="G39" s="75"/>
      <c r="H39" s="73"/>
      <c r="I39" s="73" t="s">
        <v>3</v>
      </c>
      <c r="J39" s="73"/>
      <c r="K39" s="73" t="s">
        <v>3</v>
      </c>
      <c r="L39" s="71"/>
      <c r="M39" s="73"/>
      <c r="N39" s="73" t="s">
        <v>3</v>
      </c>
      <c r="O39" s="76" t="s">
        <v>16</v>
      </c>
      <c r="P39" s="106"/>
    </row>
    <row r="40" spans="1:23" x14ac:dyDescent="0.2">
      <c r="A40" s="20" t="s">
        <v>52</v>
      </c>
      <c r="B40" s="5"/>
      <c r="C40" s="14" t="s">
        <v>53</v>
      </c>
      <c r="D40" s="48" t="s">
        <v>54</v>
      </c>
      <c r="E40" s="14" t="s">
        <v>55</v>
      </c>
      <c r="F40" s="48" t="s">
        <v>56</v>
      </c>
      <c r="G40" s="14" t="s">
        <v>57</v>
      </c>
      <c r="H40" s="14" t="s">
        <v>58</v>
      </c>
      <c r="I40" s="14" t="s">
        <v>59</v>
      </c>
      <c r="J40" s="14" t="s">
        <v>60</v>
      </c>
      <c r="K40" s="14" t="s">
        <v>61</v>
      </c>
      <c r="L40" s="14" t="s">
        <v>62</v>
      </c>
      <c r="M40" s="14" t="s">
        <v>63</v>
      </c>
      <c r="N40" s="14" t="s">
        <v>64</v>
      </c>
      <c r="O40" s="14"/>
      <c r="P40" s="106"/>
    </row>
    <row r="41" spans="1:23" ht="12.75" x14ac:dyDescent="0.2">
      <c r="A41" s="24" t="s">
        <v>37</v>
      </c>
      <c r="B41" s="17"/>
      <c r="C41" s="6"/>
      <c r="D41" s="7"/>
      <c r="E41" s="6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112">
        <v>42461.75</v>
      </c>
    </row>
    <row r="42" spans="1:23" x14ac:dyDescent="0.2">
      <c r="A42" s="24" t="s">
        <v>26</v>
      </c>
      <c r="B42" s="17" t="s">
        <v>50</v>
      </c>
      <c r="C42" s="15"/>
      <c r="D42" s="18"/>
      <c r="E42" s="15"/>
      <c r="F42" s="18"/>
      <c r="G42" s="15"/>
      <c r="H42" s="15"/>
      <c r="I42" s="15"/>
      <c r="J42" s="15"/>
      <c r="K42" s="15"/>
      <c r="L42" s="15"/>
      <c r="M42" s="15"/>
      <c r="N42" s="15"/>
      <c r="O42" s="83"/>
      <c r="P42" s="113">
        <v>501.5</v>
      </c>
    </row>
    <row r="43" spans="1:23" x14ac:dyDescent="0.2">
      <c r="A43" s="47" t="s">
        <v>65</v>
      </c>
      <c r="B43" s="17"/>
      <c r="C43" s="15"/>
      <c r="D43" s="18"/>
      <c r="E43" s="15"/>
      <c r="F43" s="18"/>
      <c r="G43" s="15"/>
      <c r="H43" s="15"/>
      <c r="I43" s="15"/>
      <c r="J43" s="15"/>
      <c r="K43" s="15"/>
      <c r="L43" s="15"/>
      <c r="M43" s="15"/>
      <c r="N43" s="15"/>
      <c r="O43" s="83"/>
      <c r="P43" s="113"/>
    </row>
    <row r="44" spans="1:23" ht="12.75" x14ac:dyDescent="0.2">
      <c r="A44" s="24" t="s">
        <v>35</v>
      </c>
      <c r="B44" s="17"/>
      <c r="C44" s="6"/>
      <c r="D44" s="7"/>
      <c r="E44" s="6"/>
      <c r="F44" s="81"/>
      <c r="G44" s="81"/>
      <c r="H44" s="81"/>
      <c r="I44" s="81"/>
      <c r="J44" s="81"/>
      <c r="K44" s="81"/>
      <c r="L44" s="81"/>
      <c r="M44" s="81"/>
      <c r="N44" s="81"/>
      <c r="O44" s="82"/>
      <c r="P44" s="112">
        <v>67063.7</v>
      </c>
      <c r="W44" s="4"/>
    </row>
    <row r="45" spans="1:23" ht="12.75" x14ac:dyDescent="0.2">
      <c r="A45" s="24" t="s">
        <v>27</v>
      </c>
      <c r="B45" s="17" t="s">
        <v>42</v>
      </c>
      <c r="C45" s="15"/>
      <c r="D45" s="18"/>
      <c r="E45" s="15"/>
      <c r="F45" s="84"/>
      <c r="G45" s="84"/>
      <c r="H45" s="84"/>
      <c r="I45" s="84"/>
      <c r="J45" s="84"/>
      <c r="K45" s="84"/>
      <c r="L45" s="84"/>
      <c r="M45" s="84"/>
      <c r="N45" s="84"/>
      <c r="O45" s="85"/>
      <c r="P45" s="114">
        <v>3900.65</v>
      </c>
    </row>
    <row r="46" spans="1:23" ht="12.75" x14ac:dyDescent="0.2">
      <c r="A46" s="24" t="s">
        <v>38</v>
      </c>
      <c r="B46" s="17"/>
      <c r="C46" s="6"/>
      <c r="D46" s="7"/>
      <c r="E46" s="6"/>
      <c r="F46" s="81"/>
      <c r="G46" s="81"/>
      <c r="H46" s="81"/>
      <c r="I46" s="6"/>
      <c r="J46" s="81"/>
      <c r="K46" s="81"/>
      <c r="L46" s="81"/>
      <c r="M46" s="81"/>
      <c r="N46" s="81"/>
      <c r="O46" s="82"/>
      <c r="P46" s="112">
        <v>47447</v>
      </c>
    </row>
    <row r="47" spans="1:23" ht="12.75" x14ac:dyDescent="0.2">
      <c r="A47" s="24" t="s">
        <v>28</v>
      </c>
      <c r="B47" s="17" t="s">
        <v>39</v>
      </c>
      <c r="C47" s="15"/>
      <c r="D47" s="18"/>
      <c r="E47" s="15"/>
      <c r="F47" s="84"/>
      <c r="G47" s="84"/>
      <c r="H47" s="84"/>
      <c r="I47" s="84"/>
      <c r="J47" s="84"/>
      <c r="K47" s="84"/>
      <c r="L47" s="84"/>
      <c r="M47" s="84"/>
      <c r="N47" s="84"/>
      <c r="O47" s="85"/>
      <c r="P47" s="114">
        <v>4419.6000000000004</v>
      </c>
    </row>
    <row r="48" spans="1:23" ht="12.75" x14ac:dyDescent="0.2">
      <c r="A48" s="24" t="s">
        <v>40</v>
      </c>
      <c r="B48" s="17"/>
      <c r="C48" s="6"/>
      <c r="D48" s="7"/>
      <c r="E48" s="6"/>
      <c r="F48" s="81"/>
      <c r="G48" s="81"/>
      <c r="H48" s="81"/>
      <c r="I48" s="84"/>
      <c r="J48" s="84"/>
      <c r="K48" s="84"/>
      <c r="L48" s="84"/>
      <c r="M48" s="84"/>
      <c r="N48" s="84"/>
      <c r="O48" s="82"/>
      <c r="P48" s="112">
        <v>44081</v>
      </c>
    </row>
    <row r="49" spans="1:33" ht="12.75" x14ac:dyDescent="0.2">
      <c r="A49" s="24" t="s">
        <v>29</v>
      </c>
      <c r="B49" s="17" t="s">
        <v>77</v>
      </c>
      <c r="C49" s="15"/>
      <c r="D49" s="18"/>
      <c r="E49" s="15"/>
      <c r="F49" s="84"/>
      <c r="G49" s="84"/>
      <c r="H49" s="84"/>
      <c r="I49" s="84"/>
      <c r="J49" s="84"/>
      <c r="K49" s="84"/>
      <c r="L49" s="84"/>
      <c r="M49" s="84"/>
      <c r="N49" s="84"/>
      <c r="O49" s="85"/>
      <c r="P49" s="114">
        <v>6519.5</v>
      </c>
      <c r="Q49" s="17"/>
      <c r="R49" s="19"/>
      <c r="S49" s="54"/>
      <c r="T49" s="19"/>
      <c r="U49" s="44"/>
      <c r="V49" s="44"/>
      <c r="W49" s="44"/>
      <c r="AD49" s="45"/>
      <c r="AE49" s="62"/>
      <c r="AF49" s="29"/>
      <c r="AG49" s="29"/>
    </row>
    <row r="50" spans="1:33" ht="12.75" x14ac:dyDescent="0.2">
      <c r="A50" s="24" t="s">
        <v>76</v>
      </c>
      <c r="B50" s="17" t="s">
        <v>78</v>
      </c>
      <c r="C50" s="6"/>
      <c r="D50" s="7"/>
      <c r="E50" s="6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112">
        <v>25351.25</v>
      </c>
    </row>
    <row r="51" spans="1:33" ht="12.75" x14ac:dyDescent="0.2">
      <c r="A51" s="24" t="s">
        <v>36</v>
      </c>
      <c r="B51" s="17"/>
      <c r="C51" s="6"/>
      <c r="D51" s="7"/>
      <c r="E51" s="6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112">
        <v>32922.199999999997</v>
      </c>
    </row>
    <row r="52" spans="1:33" ht="12.75" x14ac:dyDescent="0.2">
      <c r="A52" s="50" t="s">
        <v>30</v>
      </c>
      <c r="B52" s="46" t="s">
        <v>41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5"/>
      <c r="P52" s="114">
        <v>501.5</v>
      </c>
    </row>
    <row r="53" spans="1:33" x14ac:dyDescent="0.2">
      <c r="A53" s="24" t="s">
        <v>31</v>
      </c>
      <c r="B53" s="58"/>
      <c r="C53" s="6"/>
      <c r="D53" s="7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115">
        <v>22247.49</v>
      </c>
    </row>
    <row r="54" spans="1:33" ht="12.75" x14ac:dyDescent="0.2">
      <c r="A54" s="24" t="s">
        <v>51</v>
      </c>
      <c r="B54" s="59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116">
        <v>29854</v>
      </c>
    </row>
    <row r="55" spans="1:33" x14ac:dyDescent="0.2">
      <c r="A55" s="24" t="s">
        <v>66</v>
      </c>
      <c r="B55" s="59" t="s">
        <v>72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17">
        <v>1241</v>
      </c>
    </row>
    <row r="56" spans="1:33" x14ac:dyDescent="0.2">
      <c r="A56" s="24" t="s">
        <v>67</v>
      </c>
      <c r="B56" s="59" t="s">
        <v>72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17">
        <v>0</v>
      </c>
      <c r="Q56" s="36"/>
    </row>
    <row r="57" spans="1:33" x14ac:dyDescent="0.2">
      <c r="A57" s="24" t="s">
        <v>68</v>
      </c>
      <c r="B57" s="59" t="s">
        <v>72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17">
        <v>1317.5</v>
      </c>
    </row>
    <row r="58" spans="1:33" x14ac:dyDescent="0.2">
      <c r="A58" s="24" t="s">
        <v>69</v>
      </c>
      <c r="B58" s="59" t="s">
        <v>72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17">
        <v>1258</v>
      </c>
    </row>
    <row r="59" spans="1:33" x14ac:dyDescent="0.2">
      <c r="A59" s="24" t="s">
        <v>70</v>
      </c>
      <c r="B59" s="59" t="s">
        <v>72</v>
      </c>
      <c r="C59" s="15"/>
      <c r="D59" s="15"/>
      <c r="E59" s="15"/>
      <c r="F59" s="15"/>
      <c r="G59" s="15"/>
      <c r="H59" s="15"/>
      <c r="I59" s="15"/>
      <c r="J59" s="15"/>
      <c r="K59" s="87"/>
      <c r="L59" s="15"/>
      <c r="M59" s="15"/>
      <c r="N59" s="15"/>
      <c r="O59" s="15"/>
      <c r="P59" s="117">
        <v>5000.91</v>
      </c>
    </row>
    <row r="60" spans="1:33" ht="12.75" thickBot="1" x14ac:dyDescent="0.25">
      <c r="A60" s="24" t="s">
        <v>71</v>
      </c>
      <c r="B60" s="59" t="s">
        <v>72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17">
        <v>544</v>
      </c>
    </row>
    <row r="61" spans="1:33" x14ac:dyDescent="0.2">
      <c r="A61" s="61" t="s">
        <v>22</v>
      </c>
      <c r="B61" s="60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108">
        <v>336632.55</v>
      </c>
    </row>
    <row r="62" spans="1:33" x14ac:dyDescent="0.2">
      <c r="A62" s="22" t="s">
        <v>23</v>
      </c>
      <c r="B62" s="60"/>
      <c r="C62" s="92">
        <v>20660</v>
      </c>
      <c r="D62" s="92">
        <v>28905</v>
      </c>
      <c r="E62" s="92">
        <v>21865</v>
      </c>
      <c r="F62" s="92">
        <v>36000</v>
      </c>
      <c r="G62" s="92">
        <v>30100</v>
      </c>
      <c r="H62" s="92">
        <v>22250</v>
      </c>
      <c r="I62" s="92">
        <v>23000</v>
      </c>
      <c r="J62" s="92">
        <v>19000</v>
      </c>
      <c r="K62" s="92">
        <v>17502</v>
      </c>
      <c r="L62" s="92">
        <v>20660</v>
      </c>
      <c r="M62" s="92">
        <v>27400</v>
      </c>
      <c r="N62" s="92">
        <v>36000</v>
      </c>
      <c r="O62" s="66">
        <f>SUM(C62:N62)</f>
        <v>303342</v>
      </c>
      <c r="P62" s="106"/>
    </row>
    <row r="63" spans="1:33" x14ac:dyDescent="0.2">
      <c r="A63" s="37"/>
      <c r="B63" s="8"/>
      <c r="C63" s="42"/>
      <c r="D63" s="55"/>
      <c r="E63" s="42"/>
      <c r="F63" s="55"/>
      <c r="G63" s="42"/>
      <c r="H63" s="42"/>
      <c r="I63" s="42"/>
      <c r="J63" s="42"/>
      <c r="K63" s="42"/>
      <c r="L63" s="42"/>
      <c r="M63" s="42"/>
      <c r="N63" s="42"/>
      <c r="O63" s="43"/>
      <c r="P63" s="118"/>
    </row>
    <row r="64" spans="1:33" x14ac:dyDescent="0.2">
      <c r="A64" s="5"/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06"/>
    </row>
    <row r="65" spans="1:17" x14ac:dyDescent="0.2">
      <c r="A65" s="22"/>
      <c r="B65" s="5"/>
      <c r="C65" s="96"/>
      <c r="D65" s="97"/>
      <c r="E65" s="96"/>
      <c r="F65" s="97"/>
      <c r="G65" s="96"/>
      <c r="H65" s="96"/>
      <c r="I65" s="96"/>
      <c r="J65" s="96"/>
      <c r="K65" s="96"/>
      <c r="L65" s="96"/>
      <c r="M65" s="96"/>
      <c r="N65" s="96"/>
      <c r="O65" s="96"/>
      <c r="P65" s="106"/>
    </row>
    <row r="66" spans="1:17" x14ac:dyDescent="0.2">
      <c r="A66" s="20" t="s">
        <v>33</v>
      </c>
      <c r="B66" s="5"/>
      <c r="C66" s="96">
        <v>66500</v>
      </c>
      <c r="D66" s="97">
        <v>79040</v>
      </c>
      <c r="E66" s="96">
        <v>67640</v>
      </c>
      <c r="F66" s="97">
        <v>105450</v>
      </c>
      <c r="G66" s="96">
        <v>90250</v>
      </c>
      <c r="H66" s="96">
        <v>71250</v>
      </c>
      <c r="I66" s="96">
        <v>63650</v>
      </c>
      <c r="J66" s="96">
        <v>57000</v>
      </c>
      <c r="K66" s="96">
        <v>57502.07</v>
      </c>
      <c r="L66" s="96">
        <v>85500</v>
      </c>
      <c r="M66" s="96">
        <v>95000</v>
      </c>
      <c r="N66" s="96">
        <v>108367.92</v>
      </c>
      <c r="O66" s="96">
        <f>SUM(C66:N66)</f>
        <v>947149.99</v>
      </c>
      <c r="P66" s="119">
        <f>P15+P34+P61</f>
        <v>1064477.43</v>
      </c>
      <c r="Q66" s="62" t="s">
        <v>89</v>
      </c>
    </row>
    <row r="67" spans="1:17" ht="12.75" x14ac:dyDescent="0.2">
      <c r="A67" s="49" t="s">
        <v>34</v>
      </c>
      <c r="B67" s="5"/>
      <c r="C67" s="98">
        <f t="shared" ref="C67:N67" si="0">C66/0.95-C66</f>
        <v>3500</v>
      </c>
      <c r="D67" s="99">
        <f t="shared" si="0"/>
        <v>4160</v>
      </c>
      <c r="E67" s="98">
        <f t="shared" si="0"/>
        <v>3560</v>
      </c>
      <c r="F67" s="99">
        <f t="shared" si="0"/>
        <v>5550</v>
      </c>
      <c r="G67" s="98">
        <f t="shared" si="0"/>
        <v>4750</v>
      </c>
      <c r="H67" s="98">
        <f t="shared" si="0"/>
        <v>3750</v>
      </c>
      <c r="I67" s="98">
        <f t="shared" si="0"/>
        <v>3350</v>
      </c>
      <c r="J67" s="98">
        <f t="shared" si="0"/>
        <v>3000</v>
      </c>
      <c r="K67" s="98">
        <f t="shared" si="0"/>
        <v>3026.4247368421056</v>
      </c>
      <c r="L67" s="98">
        <f t="shared" si="0"/>
        <v>4500</v>
      </c>
      <c r="M67" s="98">
        <f t="shared" si="0"/>
        <v>5000</v>
      </c>
      <c r="N67" s="98">
        <f t="shared" si="0"/>
        <v>5703.5747368421144</v>
      </c>
      <c r="O67" s="98">
        <f>SUM(C67:N67)</f>
        <v>49849.99947368422</v>
      </c>
      <c r="P67" s="106"/>
    </row>
    <row r="68" spans="1:17" x14ac:dyDescent="0.2">
      <c r="A68" s="20" t="s">
        <v>22</v>
      </c>
      <c r="B68" s="5"/>
      <c r="C68" s="93">
        <f>SUM(C66:C67)</f>
        <v>70000</v>
      </c>
      <c r="D68" s="93">
        <f t="shared" ref="D68:N68" si="1">SUM(D66:D67)</f>
        <v>83200</v>
      </c>
      <c r="E68" s="93">
        <f t="shared" si="1"/>
        <v>71200</v>
      </c>
      <c r="F68" s="93">
        <f t="shared" si="1"/>
        <v>111000</v>
      </c>
      <c r="G68" s="93">
        <f t="shared" si="1"/>
        <v>95000</v>
      </c>
      <c r="H68" s="93">
        <f t="shared" si="1"/>
        <v>75000</v>
      </c>
      <c r="I68" s="93">
        <f t="shared" si="1"/>
        <v>67000</v>
      </c>
      <c r="J68" s="93">
        <f t="shared" si="1"/>
        <v>60000</v>
      </c>
      <c r="K68" s="93">
        <f t="shared" si="1"/>
        <v>60528.494736842105</v>
      </c>
      <c r="L68" s="93">
        <f t="shared" si="1"/>
        <v>90000</v>
      </c>
      <c r="M68" s="93">
        <f t="shared" si="1"/>
        <v>100000</v>
      </c>
      <c r="N68" s="93">
        <f t="shared" si="1"/>
        <v>114071.49473684211</v>
      </c>
      <c r="O68" s="94">
        <f>SUM(C68:N68)</f>
        <v>996999.98947368423</v>
      </c>
      <c r="P68" s="106"/>
    </row>
    <row r="69" spans="1:17" x14ac:dyDescent="0.2">
      <c r="A69" s="22" t="s">
        <v>87</v>
      </c>
      <c r="B69" s="9"/>
      <c r="C69" s="79">
        <v>70000</v>
      </c>
      <c r="D69" s="79">
        <v>83200</v>
      </c>
      <c r="E69" s="79">
        <v>71200</v>
      </c>
      <c r="F69" s="79">
        <v>111000</v>
      </c>
      <c r="G69" s="79">
        <v>95000</v>
      </c>
      <c r="H69" s="79">
        <v>75000</v>
      </c>
      <c r="I69" s="79">
        <v>67000</v>
      </c>
      <c r="J69" s="79">
        <v>60000</v>
      </c>
      <c r="K69" s="79">
        <v>60528.5</v>
      </c>
      <c r="L69" s="79">
        <v>90000</v>
      </c>
      <c r="M69" s="79">
        <v>100000</v>
      </c>
      <c r="N69" s="79">
        <v>114071.5</v>
      </c>
      <c r="O69" s="95">
        <f t="shared" ref="O69" si="2">SUM(C69:N69)</f>
        <v>997000</v>
      </c>
      <c r="P69" s="106"/>
    </row>
    <row r="70" spans="1:17" x14ac:dyDescent="0.2">
      <c r="A70" s="37"/>
      <c r="B70" s="5"/>
      <c r="C70" s="38"/>
      <c r="D70" s="53"/>
      <c r="E70" s="38"/>
      <c r="F70" s="53"/>
      <c r="G70" s="38"/>
      <c r="H70" s="38"/>
      <c r="I70" s="38"/>
      <c r="J70" s="38"/>
      <c r="K70" s="38"/>
      <c r="L70" s="38"/>
      <c r="M70" s="38"/>
      <c r="N70" s="38"/>
      <c r="O70" s="38"/>
    </row>
    <row r="71" spans="1:17" x14ac:dyDescent="0.2">
      <c r="A71" s="2"/>
      <c r="C71" s="5"/>
      <c r="D71" s="29"/>
      <c r="E71" s="5"/>
      <c r="F71" s="29"/>
      <c r="G71" s="5"/>
      <c r="H71" s="5"/>
      <c r="I71" s="5"/>
      <c r="J71" s="5"/>
      <c r="K71" s="5"/>
      <c r="L71" s="5"/>
      <c r="M71" s="5"/>
      <c r="N71" s="5"/>
      <c r="O71" s="31"/>
    </row>
    <row r="72" spans="1:17" x14ac:dyDescent="0.2">
      <c r="A72" s="2"/>
      <c r="C72" s="5"/>
      <c r="D72" s="29"/>
      <c r="E72" s="5"/>
      <c r="F72" s="29"/>
      <c r="G72" s="5"/>
      <c r="H72" s="5"/>
      <c r="I72" s="5"/>
      <c r="J72" s="5"/>
      <c r="K72" s="5"/>
      <c r="L72" s="5"/>
      <c r="M72" s="5"/>
      <c r="N72" s="5"/>
      <c r="O72" s="31"/>
    </row>
    <row r="73" spans="1:17" x14ac:dyDescent="0.2">
      <c r="A73" s="91"/>
      <c r="D73" s="1"/>
      <c r="F73" s="1"/>
    </row>
    <row r="74" spans="1:17" x14ac:dyDescent="0.2">
      <c r="A74" s="6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7" x14ac:dyDescent="0.2">
      <c r="A75" s="2"/>
    </row>
    <row r="76" spans="1:17" x14ac:dyDescent="0.2">
      <c r="A76" s="65"/>
    </row>
    <row r="77" spans="1:17" x14ac:dyDescent="0.2">
      <c r="O77" s="63"/>
    </row>
  </sheetData>
  <pageMargins left="0.7" right="0.7" top="0.75" bottom="0.75" header="0.3" footer="0.3"/>
  <pageSetup scale="66" fitToHeight="0" orientation="landscape" r:id="rId1"/>
  <rowBreaks count="1" manualBreakCount="1">
    <brk id="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Actual Buy</vt:lpstr>
      <vt:lpstr>Budget at a Glance</vt:lpstr>
      <vt:lpstr>'Actual Buy'!Print_Area</vt:lpstr>
      <vt:lpstr>'Budget at a Glance'!Print_Area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W10Terminal04</dc:creator>
  <cp:lastModifiedBy>W10Terminal04</cp:lastModifiedBy>
  <cp:lastPrinted>2017-12-06T14:49:35Z</cp:lastPrinted>
  <dcterms:created xsi:type="dcterms:W3CDTF">2016-09-19T12:42:06Z</dcterms:created>
  <dcterms:modified xsi:type="dcterms:W3CDTF">2017-12-16T20:42:36Z</dcterms:modified>
</cp:coreProperties>
</file>