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240" windowHeight="11640" activeTab="0"/>
  </bookViews>
  <sheets>
    <sheet name="Budget at a Glance" sheetId="1" r:id="rId1"/>
  </sheets>
  <definedNames>
    <definedName name="_xlnm.Print_Area" localSheetId="0">'Budget at a Glance'!$A$1:$O$45</definedName>
  </definedNames>
  <calcPr fullCalcOnLoad="1"/>
</workbook>
</file>

<file path=xl/sharedStrings.xml><?xml version="1.0" encoding="utf-8"?>
<sst xmlns="http://schemas.openxmlformats.org/spreadsheetml/2006/main" count="56" uniqueCount="45">
  <si>
    <t>BROADCAST CALENDAR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</si>
  <si>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</si>
  <si>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</si>
  <si>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</si>
  <si>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</si>
  <si>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</si>
  <si>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</si>
  <si>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</si>
  <si>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</si>
  <si>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</si>
  <si>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</si>
  <si>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</si>
  <si>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</si>
  <si>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NET</t>
  </si>
  <si>
    <t>TOTAL</t>
  </si>
  <si>
    <t>MEDIA</t>
  </si>
  <si>
    <t>5 week</t>
  </si>
  <si>
    <t>TOTALS:</t>
  </si>
  <si>
    <t>UPSCALE MALE</t>
  </si>
  <si>
    <t>BUDGETS</t>
  </si>
  <si>
    <t xml:space="preserve">AS OF: </t>
  </si>
  <si>
    <t xml:space="preserve"> </t>
  </si>
  <si>
    <t>CONNECTIVITY</t>
  </si>
  <si>
    <t>IHEART STREAM</t>
  </si>
  <si>
    <t>WDAE END Ian and JP</t>
  </si>
  <si>
    <t>WDAE  620 Sports</t>
  </si>
  <si>
    <t>WDAE END Ron and Tkraz</t>
  </si>
  <si>
    <t>TAMPA BAY INTERCONNECT</t>
  </si>
  <si>
    <t>RADIO</t>
  </si>
  <si>
    <t>WFLA "GEM OF THE WEEK"</t>
  </si>
  <si>
    <t>CABLE</t>
  </si>
  <si>
    <t>2018 MASTER PLANNER</t>
  </si>
  <si>
    <t>LF</t>
  </si>
  <si>
    <t>BUDGET AS OF 11.27.17</t>
  </si>
  <si>
    <t>2007</t>
  </si>
  <si>
    <t>Not total spend omission of $65,167.28 in Digital</t>
  </si>
  <si>
    <t>Difference:</t>
  </si>
  <si>
    <t>IDEA-AM STREAM</t>
  </si>
  <si>
    <r>
      <t xml:space="preserve">SPECTRUM -  </t>
    </r>
    <r>
      <rPr>
        <b/>
        <sz val="9"/>
        <color indexed="8"/>
        <rFont val="Calibri"/>
        <family val="2"/>
      </rPr>
      <t>Est 920</t>
    </r>
  </si>
  <si>
    <t>WFLA (Olympics, T-giving, NFL)</t>
  </si>
  <si>
    <t>WTSP (Wild Card, MM, Master's Golf, NFL)</t>
  </si>
  <si>
    <t>WTVT (LN, NFL)</t>
  </si>
  <si>
    <t>WFTS (Bowl Games, NBA, Dancing, Shark Tank)</t>
  </si>
  <si>
    <t xml:space="preserve">  </t>
  </si>
  <si>
    <t>TV -899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</si>
</sst>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&quot;$&quot;#,##0"/>
    <numFmt numFmtId="168" formatCode="[$-409]dddd\,\ mmmm\ d\,\ yyyy"/>
    <numFmt numFmtId="169" formatCode="&quot;$&quot;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b/>
      <sz val="9"/>
      <color indexed="30"/>
      <name val="Calibri"/>
      <family val="2"/>
    </font>
    <font>
      <b/>
      <sz val="9"/>
      <color indexed="36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b/>
      <sz val="9"/>
      <color indexed="53"/>
      <name val="Calibri"/>
      <family val="2"/>
    </font>
    <font>
      <u val="single"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B050"/>
      <name val="Calibri"/>
      <family val="2"/>
    </font>
    <font>
      <b/>
      <sz val="9"/>
      <color rgb="FF0070C0"/>
      <name val="Calibri"/>
      <family val="2"/>
    </font>
    <font>
      <b/>
      <sz val="9"/>
      <color rgb="FF7030A0"/>
      <name val="Calibri"/>
      <family val="2"/>
    </font>
    <font>
      <sz val="9"/>
      <color rgb="FFFF0000"/>
      <name val="Calibri"/>
      <family val="2"/>
    </font>
    <font>
      <sz val="9"/>
      <color theme="5"/>
      <name val="Calibri"/>
      <family val="2"/>
    </font>
    <font>
      <b/>
      <i/>
      <sz val="9"/>
      <color theme="1"/>
      <name val="Calibri"/>
      <family val="2"/>
    </font>
    <font>
      <b/>
      <sz val="9"/>
      <color theme="9"/>
      <name val="Calibri"/>
      <family val="2"/>
    </font>
    <font>
      <u val="single"/>
      <sz val="9"/>
      <color theme="1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2" fontId="53" fillId="0" borderId="0" xfId="0" applyNumberFormat="1" applyFont="1" applyAlignment="1">
      <alignment/>
    </xf>
    <xf numFmtId="2" fontId="53" fillId="0" borderId="0" xfId="0" applyNumberFormat="1" applyFont="1" applyAlignment="1">
      <alignment horizontal="center"/>
    </xf>
    <xf numFmtId="2" fontId="53" fillId="0" borderId="0" xfId="0" applyNumberFormat="1" applyFont="1" applyFill="1" applyAlignment="1">
      <alignment horizontal="center"/>
    </xf>
    <xf numFmtId="2" fontId="54" fillId="0" borderId="0" xfId="0" applyNumberFormat="1" applyFont="1" applyAlignment="1">
      <alignment horizontal="center"/>
    </xf>
    <xf numFmtId="2" fontId="55" fillId="0" borderId="0" xfId="0" applyNumberFormat="1" applyFont="1" applyAlignment="1">
      <alignment/>
    </xf>
    <xf numFmtId="2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 horizontal="center"/>
    </xf>
    <xf numFmtId="2" fontId="56" fillId="0" borderId="0" xfId="0" applyNumberFormat="1" applyFont="1" applyAlignment="1">
      <alignment horizontal="center"/>
    </xf>
    <xf numFmtId="2" fontId="53" fillId="0" borderId="0" xfId="0" applyNumberFormat="1" applyFont="1" applyFill="1" applyAlignment="1">
      <alignment/>
    </xf>
    <xf numFmtId="2" fontId="56" fillId="0" borderId="0" xfId="0" applyNumberFormat="1" applyFont="1" applyFill="1" applyAlignment="1">
      <alignment horizontal="center"/>
    </xf>
    <xf numFmtId="2" fontId="55" fillId="0" borderId="0" xfId="0" applyNumberFormat="1" applyFont="1" applyFill="1" applyAlignment="1">
      <alignment/>
    </xf>
    <xf numFmtId="14" fontId="55" fillId="0" borderId="0" xfId="0" applyNumberFormat="1" applyFont="1" applyFill="1" applyAlignment="1">
      <alignment/>
    </xf>
    <xf numFmtId="2" fontId="54" fillId="0" borderId="0" xfId="0" applyNumberFormat="1" applyFont="1" applyFill="1" applyAlignment="1">
      <alignment/>
    </xf>
    <xf numFmtId="4" fontId="53" fillId="0" borderId="0" xfId="0" applyNumberFormat="1" applyFont="1" applyAlignment="1">
      <alignment horizontal="center"/>
    </xf>
    <xf numFmtId="2" fontId="55" fillId="0" borderId="0" xfId="0" applyNumberFormat="1" applyFont="1" applyFill="1" applyAlignment="1">
      <alignment horizontal="center"/>
    </xf>
    <xf numFmtId="2" fontId="54" fillId="0" borderId="0" xfId="0" applyNumberFormat="1" applyFont="1" applyAlignment="1">
      <alignment/>
    </xf>
    <xf numFmtId="2" fontId="54" fillId="0" borderId="0" xfId="0" applyNumberFormat="1" applyFont="1" applyFill="1" applyAlignment="1">
      <alignment horizontal="center"/>
    </xf>
    <xf numFmtId="2" fontId="57" fillId="0" borderId="0" xfId="0" applyNumberFormat="1" applyFont="1" applyAlignment="1">
      <alignment/>
    </xf>
    <xf numFmtId="166" fontId="25" fillId="0" borderId="0" xfId="0" applyNumberFormat="1" applyFont="1" applyFill="1" applyBorder="1" applyAlignment="1">
      <alignment horizontal="center"/>
    </xf>
    <xf numFmtId="2" fontId="58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2" fontId="29" fillId="0" borderId="0" xfId="0" applyNumberFormat="1" applyFont="1" applyFill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2" fontId="61" fillId="0" borderId="0" xfId="0" applyNumberFormat="1" applyFont="1" applyFill="1" applyBorder="1" applyAlignment="1">
      <alignment horizontal="center"/>
    </xf>
    <xf numFmtId="167" fontId="29" fillId="0" borderId="0" xfId="0" applyNumberFormat="1" applyFont="1" applyBorder="1" applyAlignment="1">
      <alignment horizontal="center"/>
    </xf>
    <xf numFmtId="2" fontId="29" fillId="0" borderId="0" xfId="0" applyNumberFormat="1" applyFont="1" applyAlignment="1">
      <alignment horizontal="center"/>
    </xf>
    <xf numFmtId="2" fontId="29" fillId="0" borderId="0" xfId="0" applyNumberFormat="1" applyFont="1" applyFill="1" applyAlignment="1">
      <alignment horizontal="center"/>
    </xf>
    <xf numFmtId="2" fontId="61" fillId="0" borderId="0" xfId="0" applyNumberFormat="1" applyFont="1" applyFill="1" applyAlignment="1">
      <alignment horizontal="center"/>
    </xf>
    <xf numFmtId="2" fontId="58" fillId="0" borderId="0" xfId="0" applyNumberFormat="1" applyFont="1" applyAlignment="1">
      <alignment horizontal="center"/>
    </xf>
    <xf numFmtId="2" fontId="6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horizontal="center"/>
    </xf>
    <xf numFmtId="4" fontId="54" fillId="0" borderId="0" xfId="0" applyNumberFormat="1" applyFont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4" fontId="58" fillId="0" borderId="0" xfId="0" applyNumberFormat="1" applyFont="1" applyFill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Alignment="1">
      <alignment horizontal="center"/>
    </xf>
    <xf numFmtId="4" fontId="54" fillId="0" borderId="10" xfId="44" applyNumberFormat="1" applyFont="1" applyBorder="1" applyAlignment="1">
      <alignment horizontal="center"/>
    </xf>
    <xf numFmtId="4" fontId="25" fillId="0" borderId="11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4" fontId="62" fillId="0" borderId="0" xfId="0" applyNumberFormat="1" applyFont="1" applyFill="1" applyAlignment="1">
      <alignment horizontal="center"/>
    </xf>
    <xf numFmtId="4" fontId="59" fillId="0" borderId="12" xfId="0" applyNumberFormat="1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Alignment="1">
      <alignment horizontal="center"/>
    </xf>
    <xf numFmtId="2" fontId="63" fillId="0" borderId="0" xfId="0" applyNumberFormat="1" applyFont="1" applyFill="1" applyAlignment="1">
      <alignment/>
    </xf>
    <xf numFmtId="2" fontId="64" fillId="0" borderId="0" xfId="0" applyNumberFormat="1" applyFont="1" applyAlignment="1">
      <alignment/>
    </xf>
    <xf numFmtId="2" fontId="54" fillId="33" borderId="0" xfId="0" applyNumberFormat="1" applyFont="1" applyFill="1" applyAlignment="1" quotePrefix="1">
      <alignment horizontal="center"/>
    </xf>
    <xf numFmtId="4" fontId="54" fillId="33" borderId="0" xfId="0" applyNumberFormat="1" applyFont="1" applyFill="1" applyAlignment="1">
      <alignment horizontal="center"/>
    </xf>
    <xf numFmtId="4" fontId="65" fillId="33" borderId="0" xfId="0" applyNumberFormat="1" applyFont="1" applyFill="1" applyAlignment="1">
      <alignment horizontal="center"/>
    </xf>
    <xf numFmtId="4" fontId="57" fillId="33" borderId="0" xfId="0" applyNumberFormat="1" applyFont="1" applyFill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4" fontId="66" fillId="0" borderId="13" xfId="0" applyNumberFormat="1" applyFont="1" applyFill="1" applyBorder="1" applyAlignment="1">
      <alignment horizontal="center"/>
    </xf>
    <xf numFmtId="4" fontId="61" fillId="0" borderId="0" xfId="0" applyNumberFormat="1" applyFont="1" applyAlignment="1">
      <alignment horizontal="center"/>
    </xf>
    <xf numFmtId="4" fontId="60" fillId="0" borderId="0" xfId="0" applyNumberFormat="1" applyFont="1" applyFill="1" applyAlignment="1">
      <alignment horizontal="center"/>
    </xf>
    <xf numFmtId="4" fontId="66" fillId="0" borderId="11" xfId="0" applyNumberFormat="1" applyFont="1" applyFill="1" applyBorder="1" applyAlignment="1">
      <alignment horizontal="center"/>
    </xf>
    <xf numFmtId="4" fontId="56" fillId="0" borderId="0" xfId="0" applyNumberFormat="1" applyFont="1" applyFill="1" applyAlignment="1">
      <alignment horizontal="center"/>
    </xf>
    <xf numFmtId="4" fontId="61" fillId="0" borderId="14" xfId="44" applyNumberFormat="1" applyFont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4" fontId="66" fillId="0" borderId="15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SheetLayoutView="87"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5"/>
  <cols>
    <col min="1" max="1" width="38.28125" style="1" customWidth="1"/>
    <col min="2" max="2" width="11.28125" style="1" customWidth="1"/>
    <col min="3" max="3" width="11.28125" style="9" customWidth="1"/>
    <col min="4" max="4" width="11.140625" style="9" customWidth="1"/>
    <col min="5" max="5" width="13.421875" style="9" bestFit="1" customWidth="1"/>
    <col min="6" max="6" width="13.00390625" style="9" bestFit="1" customWidth="1"/>
    <col min="7" max="7" width="10.57421875" style="9" customWidth="1"/>
    <col min="8" max="8" width="11.7109375" style="9" customWidth="1"/>
    <col min="9" max="9" width="11.00390625" style="9" customWidth="1"/>
    <col min="10" max="10" width="13.00390625" style="9" bestFit="1" customWidth="1"/>
    <col min="11" max="11" width="10.7109375" style="9" customWidth="1"/>
    <col min="12" max="12" width="12.00390625" style="9" customWidth="1"/>
    <col min="13" max="13" width="11.28125" style="9" customWidth="1"/>
    <col min="14" max="14" width="15.57421875" style="2" bestFit="1" customWidth="1"/>
    <col min="15" max="15" width="15.57421875" style="2" hidden="1" customWidth="1"/>
    <col min="16" max="19" width="9.140625" style="1" customWidth="1"/>
    <col min="20" max="20" width="9.8515625" style="1" customWidth="1"/>
    <col min="21" max="16384" width="9.140625" style="1" customWidth="1"/>
  </cols>
  <sheetData>
    <row r="1" ht="12.75">
      <c r="A1" s="5" t="s">
        <v>18</v>
      </c>
    </row>
    <row r="2" spans="1:7" ht="12.75">
      <c r="A2" s="5" t="s">
        <v>31</v>
      </c>
      <c r="D2" s="11" t="s">
        <v>20</v>
      </c>
      <c r="E2" s="12">
        <v>43072</v>
      </c>
      <c r="F2" s="15" t="s">
        <v>32</v>
      </c>
      <c r="G2" s="13"/>
    </row>
    <row r="3" ht="12.75">
      <c r="A3" s="5" t="s">
        <v>0</v>
      </c>
    </row>
    <row r="4" ht="12.75">
      <c r="A4" s="5" t="s">
        <v>13</v>
      </c>
    </row>
    <row r="5" spans="1:15" ht="12.75">
      <c r="A5" s="16"/>
      <c r="B5" s="1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"/>
      <c r="O5" s="48" t="s">
        <v>34</v>
      </c>
    </row>
    <row r="6" spans="1:15" ht="12.75">
      <c r="A6" s="16"/>
      <c r="B6" s="4"/>
      <c r="C6" s="17"/>
      <c r="D6" s="13"/>
      <c r="E6" s="45" t="s">
        <v>16</v>
      </c>
      <c r="F6" s="45"/>
      <c r="G6" s="46"/>
      <c r="H6" s="45" t="s">
        <v>16</v>
      </c>
      <c r="I6" s="46"/>
      <c r="J6" s="45" t="s">
        <v>16</v>
      </c>
      <c r="L6" s="46"/>
      <c r="M6" s="45" t="s">
        <v>16</v>
      </c>
      <c r="N6" s="4"/>
      <c r="O6" s="49"/>
    </row>
    <row r="7" spans="1:15" ht="12.75">
      <c r="A7" s="18" t="s">
        <v>44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8</v>
      </c>
      <c r="J7" s="17" t="s">
        <v>9</v>
      </c>
      <c r="K7" s="17" t="s">
        <v>10</v>
      </c>
      <c r="L7" s="17" t="s">
        <v>11</v>
      </c>
      <c r="M7" s="17" t="s">
        <v>12</v>
      </c>
      <c r="N7" s="4" t="s">
        <v>17</v>
      </c>
      <c r="O7" s="49"/>
    </row>
    <row r="8" spans="1:15" ht="12.75">
      <c r="A8" s="16" t="s">
        <v>41</v>
      </c>
      <c r="B8" s="37"/>
      <c r="C8" s="37"/>
      <c r="D8" s="37"/>
      <c r="E8" s="37"/>
      <c r="F8" s="37"/>
      <c r="G8" s="37">
        <v>6000</v>
      </c>
      <c r="H8" s="37">
        <v>5016</v>
      </c>
      <c r="I8" s="37">
        <v>5100</v>
      </c>
      <c r="J8" s="37">
        <v>6800</v>
      </c>
      <c r="K8" s="37">
        <v>5014</v>
      </c>
      <c r="L8" s="37">
        <v>7905</v>
      </c>
      <c r="M8" s="37">
        <v>11900</v>
      </c>
      <c r="N8" s="55">
        <f aca="true" t="shared" si="0" ref="N8:N15">SUM(B8:M8)</f>
        <v>47735</v>
      </c>
      <c r="O8" s="49">
        <v>2769.3</v>
      </c>
    </row>
    <row r="9" spans="1:15" ht="12.75">
      <c r="A9" s="16" t="s">
        <v>40</v>
      </c>
      <c r="B9" s="37">
        <v>6800</v>
      </c>
      <c r="C9" s="32"/>
      <c r="D9" s="37">
        <v>11092.5</v>
      </c>
      <c r="E9" s="37">
        <v>12445</v>
      </c>
      <c r="F9" s="37"/>
      <c r="G9" s="32"/>
      <c r="H9" s="37">
        <v>5000</v>
      </c>
      <c r="I9" s="37">
        <v>3000</v>
      </c>
      <c r="J9" s="37"/>
      <c r="K9" s="37">
        <v>6000</v>
      </c>
      <c r="L9" s="37"/>
      <c r="M9" s="37">
        <v>9000</v>
      </c>
      <c r="N9" s="55">
        <f t="shared" si="0"/>
        <v>53337.5</v>
      </c>
      <c r="O9" s="49">
        <v>0</v>
      </c>
    </row>
    <row r="10" spans="1:15" ht="12.75">
      <c r="A10" s="16" t="s">
        <v>42</v>
      </c>
      <c r="B10" s="37">
        <v>5736</v>
      </c>
      <c r="C10" s="32"/>
      <c r="D10" s="37">
        <v>701.25</v>
      </c>
      <c r="E10" s="37">
        <v>1578.12</v>
      </c>
      <c r="F10" s="37">
        <v>12498</v>
      </c>
      <c r="G10" s="32">
        <v>3000</v>
      </c>
      <c r="H10" s="37">
        <v>5000</v>
      </c>
      <c r="I10" s="32"/>
      <c r="J10" s="32"/>
      <c r="K10" s="32"/>
      <c r="L10" s="32"/>
      <c r="M10" s="32"/>
      <c r="N10" s="55">
        <f t="shared" si="0"/>
        <v>28513.37</v>
      </c>
      <c r="O10" s="49">
        <v>3400</v>
      </c>
    </row>
    <row r="11" spans="1:15" ht="12.75">
      <c r="A11" s="16" t="s">
        <v>39</v>
      </c>
      <c r="B11" s="32"/>
      <c r="C11" s="37">
        <v>15000</v>
      </c>
      <c r="D11" s="32"/>
      <c r="E11" s="32"/>
      <c r="F11" s="32"/>
      <c r="G11" s="32"/>
      <c r="H11" s="37">
        <v>5500</v>
      </c>
      <c r="I11" s="32"/>
      <c r="J11" s="32"/>
      <c r="K11" s="32"/>
      <c r="L11" s="37">
        <v>11050</v>
      </c>
      <c r="M11" s="37">
        <v>5189</v>
      </c>
      <c r="N11" s="55">
        <f t="shared" si="0"/>
        <v>36739</v>
      </c>
      <c r="O11" s="49">
        <v>11050</v>
      </c>
    </row>
    <row r="12" spans="1:15" ht="12.75">
      <c r="A12" s="16" t="s">
        <v>29</v>
      </c>
      <c r="B12" s="58">
        <v>4352</v>
      </c>
      <c r="C12" s="58">
        <v>3289.5</v>
      </c>
      <c r="D12" s="59">
        <v>3081.25</v>
      </c>
      <c r="E12" s="58">
        <v>4483.75</v>
      </c>
      <c r="F12" s="58">
        <v>3502</v>
      </c>
      <c r="G12" s="58">
        <v>3459.5</v>
      </c>
      <c r="H12" s="58">
        <v>4483.75</v>
      </c>
      <c r="I12" s="58">
        <v>3514.75</v>
      </c>
      <c r="J12" s="58">
        <v>2843.25</v>
      </c>
      <c r="K12" s="58">
        <v>4483.75</v>
      </c>
      <c r="L12" s="58">
        <v>3587</v>
      </c>
      <c r="M12" s="58">
        <v>4483.75</v>
      </c>
      <c r="N12" s="60">
        <f t="shared" si="0"/>
        <v>45564.25</v>
      </c>
      <c r="O12" s="50">
        <v>45564.25</v>
      </c>
    </row>
    <row r="13" spans="1:15" ht="12.75">
      <c r="A13" s="18" t="s">
        <v>14</v>
      </c>
      <c r="B13" s="54">
        <f>SUM(B8:B12)</f>
        <v>16888</v>
      </c>
      <c r="C13" s="54">
        <f aca="true" t="shared" si="1" ref="C13:M13">SUM(C8:C12)</f>
        <v>18289.5</v>
      </c>
      <c r="D13" s="54">
        <f t="shared" si="1"/>
        <v>14875</v>
      </c>
      <c r="E13" s="54">
        <f t="shared" si="1"/>
        <v>18506.87</v>
      </c>
      <c r="F13" s="54">
        <f>SUM(F8:F12)</f>
        <v>16000</v>
      </c>
      <c r="G13" s="54">
        <f t="shared" si="1"/>
        <v>12459.5</v>
      </c>
      <c r="H13" s="54">
        <f t="shared" si="1"/>
        <v>24999.75</v>
      </c>
      <c r="I13" s="54">
        <f t="shared" si="1"/>
        <v>11614.75</v>
      </c>
      <c r="J13" s="54">
        <f t="shared" si="1"/>
        <v>9643.25</v>
      </c>
      <c r="K13" s="54">
        <f t="shared" si="1"/>
        <v>15497.75</v>
      </c>
      <c r="L13" s="54">
        <f t="shared" si="1"/>
        <v>22542</v>
      </c>
      <c r="M13" s="54">
        <f t="shared" si="1"/>
        <v>30572.75</v>
      </c>
      <c r="N13" s="54">
        <f t="shared" si="0"/>
        <v>211889.12</v>
      </c>
      <c r="O13" s="51">
        <f>SUM(O8:O12)</f>
        <v>62783.55</v>
      </c>
    </row>
    <row r="14" spans="1:15" ht="12.75">
      <c r="A14" s="20" t="s">
        <v>19</v>
      </c>
      <c r="B14" s="35">
        <v>16888</v>
      </c>
      <c r="C14" s="35">
        <v>18289.5</v>
      </c>
      <c r="D14" s="35">
        <v>14875</v>
      </c>
      <c r="E14" s="35">
        <v>18506.87</v>
      </c>
      <c r="F14" s="35">
        <v>16000</v>
      </c>
      <c r="G14" s="35">
        <v>12500</v>
      </c>
      <c r="H14" s="35">
        <v>25000</v>
      </c>
      <c r="I14" s="35">
        <v>11625</v>
      </c>
      <c r="J14" s="35">
        <v>10377.07</v>
      </c>
      <c r="K14" s="35">
        <v>15500</v>
      </c>
      <c r="L14" s="35">
        <v>22210</v>
      </c>
      <c r="M14" s="35">
        <v>30572.93</v>
      </c>
      <c r="N14" s="36">
        <f t="shared" si="0"/>
        <v>212344.37</v>
      </c>
      <c r="O14" s="49"/>
    </row>
    <row r="15" spans="1:15" ht="12.75">
      <c r="A15" s="22" t="s">
        <v>36</v>
      </c>
      <c r="B15" s="56">
        <f>B14-B13</f>
        <v>0</v>
      </c>
      <c r="C15" s="56">
        <f aca="true" t="shared" si="2" ref="C15:M15">C14-C13</f>
        <v>0</v>
      </c>
      <c r="D15" s="56">
        <f t="shared" si="2"/>
        <v>0</v>
      </c>
      <c r="E15" s="56">
        <f t="shared" si="2"/>
        <v>0</v>
      </c>
      <c r="F15" s="56">
        <f t="shared" si="2"/>
        <v>0</v>
      </c>
      <c r="G15" s="56">
        <f t="shared" si="2"/>
        <v>40.5</v>
      </c>
      <c r="H15" s="56">
        <f t="shared" si="2"/>
        <v>0.25</v>
      </c>
      <c r="I15" s="56">
        <f t="shared" si="2"/>
        <v>10.25</v>
      </c>
      <c r="J15" s="56">
        <f t="shared" si="2"/>
        <v>733.8199999999997</v>
      </c>
      <c r="K15" s="56">
        <f t="shared" si="2"/>
        <v>2.25</v>
      </c>
      <c r="L15" s="56">
        <f t="shared" si="2"/>
        <v>-332</v>
      </c>
      <c r="M15" s="56">
        <f t="shared" si="2"/>
        <v>0.18000000000029104</v>
      </c>
      <c r="N15" s="44">
        <f t="shared" si="0"/>
        <v>455.25</v>
      </c>
      <c r="O15" s="49"/>
    </row>
    <row r="16" spans="1:15" ht="12.75">
      <c r="A16" s="16"/>
      <c r="B16" s="37"/>
      <c r="C16" s="37"/>
      <c r="D16" s="37"/>
      <c r="E16" s="37"/>
      <c r="F16" s="37"/>
      <c r="G16" s="32"/>
      <c r="H16" s="37"/>
      <c r="I16" s="37"/>
      <c r="J16" s="37"/>
      <c r="K16" s="37"/>
      <c r="L16" s="37"/>
      <c r="M16" s="37"/>
      <c r="N16" s="37"/>
      <c r="O16" s="49"/>
    </row>
    <row r="17" spans="1:15" ht="12.75">
      <c r="A17" s="18" t="s">
        <v>30</v>
      </c>
      <c r="B17" s="32"/>
      <c r="C17" s="32"/>
      <c r="D17" s="32"/>
      <c r="E17" s="32" t="s">
        <v>43</v>
      </c>
      <c r="F17" s="32"/>
      <c r="G17" s="32"/>
      <c r="H17" s="32"/>
      <c r="I17" s="32"/>
      <c r="J17" s="32"/>
      <c r="K17" s="32"/>
      <c r="L17" s="32"/>
      <c r="M17" s="32"/>
      <c r="N17" s="37"/>
      <c r="O17" s="49"/>
    </row>
    <row r="18" spans="1:15" ht="12.75">
      <c r="A18" s="16" t="s">
        <v>27</v>
      </c>
      <c r="B18" s="32"/>
      <c r="C18" s="32"/>
      <c r="D18" s="38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49">
        <v>103089.65</v>
      </c>
    </row>
    <row r="19" spans="1:15" ht="12.75">
      <c r="A19" s="16" t="s">
        <v>38</v>
      </c>
      <c r="B19" s="37">
        <v>9069.5</v>
      </c>
      <c r="C19" s="37">
        <v>6397.1</v>
      </c>
      <c r="D19" s="37">
        <v>6502.5</v>
      </c>
      <c r="E19" s="37">
        <v>12096.35</v>
      </c>
      <c r="F19" s="37">
        <v>13023.7</v>
      </c>
      <c r="G19" s="37">
        <v>4301</v>
      </c>
      <c r="H19" s="37">
        <v>12007.1</v>
      </c>
      <c r="I19" s="37">
        <v>4301</v>
      </c>
      <c r="J19" s="37">
        <v>4301</v>
      </c>
      <c r="K19" s="37">
        <v>7006.55</v>
      </c>
      <c r="L19" s="37">
        <v>14086.2</v>
      </c>
      <c r="M19" s="37">
        <v>14011.4</v>
      </c>
      <c r="N19" s="37">
        <f>SUM(B19:M19)</f>
        <v>107103.4</v>
      </c>
      <c r="O19" s="50">
        <v>16873.94</v>
      </c>
    </row>
    <row r="20" spans="1:15" ht="12.75">
      <c r="A20" s="18" t="s">
        <v>14</v>
      </c>
      <c r="B20" s="57">
        <f>SUM(B18:B19)</f>
        <v>9069.5</v>
      </c>
      <c r="C20" s="57">
        <f aca="true" t="shared" si="3" ref="C20:J20">SUM(C18:C19)</f>
        <v>6397.1</v>
      </c>
      <c r="D20" s="57">
        <f t="shared" si="3"/>
        <v>6502.5</v>
      </c>
      <c r="E20" s="57">
        <f t="shared" si="3"/>
        <v>12096.35</v>
      </c>
      <c r="F20" s="57">
        <f t="shared" si="3"/>
        <v>13023.7</v>
      </c>
      <c r="G20" s="57">
        <f t="shared" si="3"/>
        <v>4301</v>
      </c>
      <c r="H20" s="57">
        <f t="shared" si="3"/>
        <v>12007.1</v>
      </c>
      <c r="I20" s="57">
        <f t="shared" si="3"/>
        <v>4301</v>
      </c>
      <c r="J20" s="57">
        <f t="shared" si="3"/>
        <v>4301</v>
      </c>
      <c r="K20" s="57">
        <f>SUM(K19)</f>
        <v>7006.55</v>
      </c>
      <c r="L20" s="57">
        <v>14086.2</v>
      </c>
      <c r="M20" s="57">
        <f>SUM(M19)</f>
        <v>14011.4</v>
      </c>
      <c r="N20" s="57">
        <f>SUM(B20:M20)</f>
        <v>107103.4</v>
      </c>
      <c r="O20" s="51">
        <f>SUM(O18:O19)</f>
        <v>119963.59</v>
      </c>
    </row>
    <row r="21" spans="1:15" ht="12.75">
      <c r="A21" s="20" t="s">
        <v>19</v>
      </c>
      <c r="B21" s="36">
        <v>9072</v>
      </c>
      <c r="C21" s="36">
        <v>6385.5</v>
      </c>
      <c r="D21" s="36">
        <v>6500</v>
      </c>
      <c r="E21" s="36">
        <v>12100</v>
      </c>
      <c r="F21" s="36">
        <v>13000</v>
      </c>
      <c r="G21" s="36">
        <v>4300</v>
      </c>
      <c r="H21" s="36">
        <v>12000</v>
      </c>
      <c r="I21" s="36">
        <v>4300</v>
      </c>
      <c r="J21" s="36">
        <v>4300</v>
      </c>
      <c r="K21" s="36">
        <v>7000</v>
      </c>
      <c r="L21" s="36">
        <v>14090</v>
      </c>
      <c r="M21" s="36">
        <v>14090</v>
      </c>
      <c r="N21" s="36">
        <f>SUM(B21:M21)</f>
        <v>107137.5</v>
      </c>
      <c r="O21" s="49"/>
    </row>
    <row r="22" spans="1:15" ht="13.5" customHeight="1">
      <c r="A22" s="22" t="s">
        <v>36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9"/>
    </row>
    <row r="23" spans="1:15" ht="12.75">
      <c r="A23" s="16"/>
      <c r="B23" s="40"/>
      <c r="C23" s="40" t="s">
        <v>21</v>
      </c>
      <c r="D23" s="40"/>
      <c r="E23" s="40"/>
      <c r="F23" s="40"/>
      <c r="G23" s="41"/>
      <c r="H23" s="40"/>
      <c r="I23" s="40"/>
      <c r="J23" s="40"/>
      <c r="K23" s="40"/>
      <c r="L23" s="40"/>
      <c r="M23" s="40"/>
      <c r="N23" s="40"/>
      <c r="O23" s="49"/>
    </row>
    <row r="24" spans="1:20" ht="12.75">
      <c r="A24" s="18" t="s">
        <v>28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9"/>
      <c r="T24" s="6"/>
    </row>
    <row r="25" spans="1:20" ht="12.75">
      <c r="A25" s="16" t="s">
        <v>23</v>
      </c>
      <c r="B25" s="32"/>
      <c r="C25" s="32"/>
      <c r="D25" s="38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49">
        <v>24000.48</v>
      </c>
      <c r="Q25" s="7"/>
      <c r="R25" s="6"/>
      <c r="S25" s="6"/>
      <c r="T25" s="6"/>
    </row>
    <row r="26" spans="1:20" ht="12.75">
      <c r="A26" s="16" t="s">
        <v>25</v>
      </c>
      <c r="B26" s="55">
        <v>5172.25</v>
      </c>
      <c r="C26" s="55">
        <v>5172.25</v>
      </c>
      <c r="D26" s="55">
        <v>5172.25</v>
      </c>
      <c r="E26" s="55">
        <v>6460</v>
      </c>
      <c r="F26" s="55">
        <v>5172.25</v>
      </c>
      <c r="G26" s="55">
        <v>5172.25</v>
      </c>
      <c r="H26" s="55">
        <v>6460</v>
      </c>
      <c r="I26" s="55">
        <v>5172.25</v>
      </c>
      <c r="J26" s="55">
        <v>6460</v>
      </c>
      <c r="K26" s="55">
        <v>5172.25</v>
      </c>
      <c r="L26" s="55">
        <v>5172.25</v>
      </c>
      <c r="M26" s="55">
        <v>6481.25</v>
      </c>
      <c r="N26" s="55">
        <f aca="true" t="shared" si="4" ref="N26:N32">SUM(B26:M26)</f>
        <v>67239.25</v>
      </c>
      <c r="O26" s="49">
        <v>87360.87</v>
      </c>
      <c r="P26" s="6"/>
      <c r="Q26" s="6"/>
      <c r="R26" s="6"/>
      <c r="S26" s="6"/>
      <c r="T26" s="6"/>
    </row>
    <row r="27" spans="1:20" ht="12.75">
      <c r="A27" s="16" t="s">
        <v>26</v>
      </c>
      <c r="B27" s="37">
        <v>1000</v>
      </c>
      <c r="C27" s="37">
        <v>1000</v>
      </c>
      <c r="D27" s="37">
        <v>1000</v>
      </c>
      <c r="E27" s="37">
        <v>1000</v>
      </c>
      <c r="F27" s="37">
        <v>1000</v>
      </c>
      <c r="G27" s="37">
        <v>1000</v>
      </c>
      <c r="H27" s="37">
        <v>1000</v>
      </c>
      <c r="I27" s="37">
        <v>1000</v>
      </c>
      <c r="J27" s="37">
        <v>1000</v>
      </c>
      <c r="K27" s="37">
        <v>1000</v>
      </c>
      <c r="L27" s="37">
        <v>1000</v>
      </c>
      <c r="M27" s="37">
        <v>1000</v>
      </c>
      <c r="N27" s="37">
        <f t="shared" si="4"/>
        <v>12000</v>
      </c>
      <c r="O27" s="49">
        <v>3490.95</v>
      </c>
      <c r="P27" s="6"/>
      <c r="Q27" s="6"/>
      <c r="R27" s="6"/>
      <c r="S27" s="6"/>
      <c r="T27" s="6"/>
    </row>
    <row r="28" spans="1:20" ht="12.75">
      <c r="A28" s="16" t="s">
        <v>24</v>
      </c>
      <c r="B28" s="37">
        <v>1000</v>
      </c>
      <c r="C28" s="37">
        <v>1000</v>
      </c>
      <c r="D28" s="37">
        <v>1000</v>
      </c>
      <c r="E28" s="37">
        <v>1000</v>
      </c>
      <c r="F28" s="37">
        <v>1000</v>
      </c>
      <c r="G28" s="37">
        <v>1000</v>
      </c>
      <c r="H28" s="37">
        <v>1000</v>
      </c>
      <c r="I28" s="37">
        <v>1000</v>
      </c>
      <c r="J28" s="37">
        <v>1000</v>
      </c>
      <c r="K28" s="37">
        <v>1000</v>
      </c>
      <c r="L28" s="37">
        <v>1000</v>
      </c>
      <c r="M28" s="37">
        <v>1000</v>
      </c>
      <c r="N28" s="37">
        <f>SUM(B28:M28)</f>
        <v>12000</v>
      </c>
      <c r="O28" s="50">
        <v>1000</v>
      </c>
      <c r="P28" s="6"/>
      <c r="Q28" s="6"/>
      <c r="R28" s="6"/>
      <c r="S28" s="6"/>
      <c r="T28" s="6"/>
    </row>
    <row r="29" spans="1:19" ht="12.75">
      <c r="A29" s="1" t="s">
        <v>37</v>
      </c>
      <c r="B29" s="55">
        <v>1827.75</v>
      </c>
      <c r="C29" s="37">
        <v>2827.75</v>
      </c>
      <c r="D29" s="37">
        <v>2327.75</v>
      </c>
      <c r="E29" s="37">
        <v>4063.13</v>
      </c>
      <c r="F29" s="37">
        <v>2300</v>
      </c>
      <c r="G29" s="37"/>
      <c r="H29" s="37"/>
      <c r="I29" s="37"/>
      <c r="J29" s="37"/>
      <c r="K29" s="37">
        <v>4622.75</v>
      </c>
      <c r="L29" s="37">
        <v>4027.75</v>
      </c>
      <c r="M29" s="37">
        <v>4018.75</v>
      </c>
      <c r="N29" s="55">
        <f>SUM(B29:M29)</f>
        <v>26015.63</v>
      </c>
      <c r="P29" s="6"/>
      <c r="Q29" s="6"/>
      <c r="R29" s="6"/>
      <c r="S29" s="6"/>
    </row>
    <row r="30" spans="1:16" ht="12.75">
      <c r="A30" s="18" t="s">
        <v>14</v>
      </c>
      <c r="B30" s="54">
        <f>SUM(B26:B29)</f>
        <v>9000</v>
      </c>
      <c r="C30" s="54">
        <f>SUM(C26:C29)</f>
        <v>10000</v>
      </c>
      <c r="D30" s="54">
        <f>SUM(D26:D29)</f>
        <v>9500</v>
      </c>
      <c r="E30" s="54">
        <f>SUM(E26:E29)</f>
        <v>12523.130000000001</v>
      </c>
      <c r="F30" s="54">
        <f>SUM(F26:F29)</f>
        <v>9472.25</v>
      </c>
      <c r="G30" s="54">
        <f>SUM(G26:G28)</f>
        <v>7172.25</v>
      </c>
      <c r="H30" s="54">
        <f>SUM(H26:H28)</f>
        <v>8460</v>
      </c>
      <c r="I30" s="54">
        <f>SUM(I26:I28)</f>
        <v>7172.25</v>
      </c>
      <c r="J30" s="54">
        <f>SUM(J26:J28)</f>
        <v>8460</v>
      </c>
      <c r="K30" s="54">
        <f>SUM(K26:K29)</f>
        <v>11795</v>
      </c>
      <c r="L30" s="54">
        <f>SUM(L26:L29)</f>
        <v>11200</v>
      </c>
      <c r="M30" s="54">
        <f>SUM(M26:M29)</f>
        <v>12500</v>
      </c>
      <c r="N30" s="54">
        <f t="shared" si="4"/>
        <v>117254.88</v>
      </c>
      <c r="O30" s="51">
        <f>SUM(O25:O28)</f>
        <v>115852.29999999999</v>
      </c>
      <c r="P30" s="6"/>
    </row>
    <row r="31" spans="1:16" ht="12.75">
      <c r="A31" s="20" t="s">
        <v>19</v>
      </c>
      <c r="B31" s="36">
        <v>9000</v>
      </c>
      <c r="C31" s="36">
        <v>10000</v>
      </c>
      <c r="D31" s="36">
        <v>9500</v>
      </c>
      <c r="E31" s="36">
        <v>12523.13</v>
      </c>
      <c r="F31" s="36">
        <v>14700</v>
      </c>
      <c r="G31" s="36">
        <v>6000</v>
      </c>
      <c r="H31" s="36">
        <v>7175</v>
      </c>
      <c r="I31" s="36">
        <v>5925</v>
      </c>
      <c r="J31" s="36">
        <v>7200</v>
      </c>
      <c r="K31" s="36">
        <v>11795</v>
      </c>
      <c r="L31" s="36">
        <v>11200</v>
      </c>
      <c r="M31" s="36">
        <v>12500</v>
      </c>
      <c r="N31" s="36">
        <f t="shared" si="4"/>
        <v>117518.13</v>
      </c>
      <c r="O31" s="49"/>
      <c r="P31" s="6"/>
    </row>
    <row r="32" spans="1:15" ht="12.75">
      <c r="A32" s="22" t="s">
        <v>36</v>
      </c>
      <c r="B32" s="56">
        <f>B31-B30</f>
        <v>0</v>
      </c>
      <c r="C32" s="56">
        <f aca="true" t="shared" si="5" ref="C32:M32">C31-C30</f>
        <v>0</v>
      </c>
      <c r="D32" s="56">
        <f t="shared" si="5"/>
        <v>0</v>
      </c>
      <c r="E32" s="56">
        <f t="shared" si="5"/>
        <v>0</v>
      </c>
      <c r="F32" s="56">
        <f t="shared" si="5"/>
        <v>5227.75</v>
      </c>
      <c r="G32" s="56">
        <f t="shared" si="5"/>
        <v>-1172.25</v>
      </c>
      <c r="H32" s="56">
        <f t="shared" si="5"/>
        <v>-1285</v>
      </c>
      <c r="I32" s="56">
        <f t="shared" si="5"/>
        <v>-1247.25</v>
      </c>
      <c r="J32" s="56">
        <f t="shared" si="5"/>
        <v>-1260</v>
      </c>
      <c r="K32" s="56">
        <f t="shared" si="5"/>
        <v>0</v>
      </c>
      <c r="L32" s="56">
        <f t="shared" si="5"/>
        <v>0</v>
      </c>
      <c r="M32" s="56">
        <f t="shared" si="5"/>
        <v>0</v>
      </c>
      <c r="N32" s="56">
        <f t="shared" si="4"/>
        <v>263.25</v>
      </c>
      <c r="O32" s="49"/>
    </row>
    <row r="33" spans="1:15" ht="12.75">
      <c r="A33" s="20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9"/>
    </row>
    <row r="34" spans="1:15" ht="12.75">
      <c r="A34" s="16"/>
      <c r="B34" s="37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49"/>
    </row>
    <row r="35" spans="1:16" ht="12.75">
      <c r="A35" s="47" t="s">
        <v>15</v>
      </c>
      <c r="B35" s="61">
        <f>B13+B20+B30</f>
        <v>34957.5</v>
      </c>
      <c r="C35" s="61">
        <f aca="true" t="shared" si="6" ref="C35:N35">C13+C20+C30</f>
        <v>34686.6</v>
      </c>
      <c r="D35" s="61">
        <f t="shared" si="6"/>
        <v>30877.5</v>
      </c>
      <c r="E35" s="61">
        <f t="shared" si="6"/>
        <v>43126.350000000006</v>
      </c>
      <c r="F35" s="61">
        <f t="shared" si="6"/>
        <v>38495.95</v>
      </c>
      <c r="G35" s="61">
        <f t="shared" si="6"/>
        <v>23932.75</v>
      </c>
      <c r="H35" s="61">
        <f t="shared" si="6"/>
        <v>45466.85</v>
      </c>
      <c r="I35" s="61">
        <f t="shared" si="6"/>
        <v>23088</v>
      </c>
      <c r="J35" s="61">
        <f t="shared" si="6"/>
        <v>22404.25</v>
      </c>
      <c r="K35" s="61">
        <f t="shared" si="6"/>
        <v>34299.3</v>
      </c>
      <c r="L35" s="61">
        <f t="shared" si="6"/>
        <v>47828.2</v>
      </c>
      <c r="M35" s="61">
        <f t="shared" si="6"/>
        <v>57084.15</v>
      </c>
      <c r="N35" s="61">
        <f t="shared" si="6"/>
        <v>436247.4</v>
      </c>
      <c r="O35" s="51">
        <f>O13+O20+O30</f>
        <v>298599.44</v>
      </c>
      <c r="P35" s="1" t="s">
        <v>35</v>
      </c>
    </row>
    <row r="36" spans="1:15" ht="12.75">
      <c r="A36" s="21" t="s">
        <v>22</v>
      </c>
      <c r="B36" s="43">
        <f>+B35/0.95-B35</f>
        <v>1839.8684210526335</v>
      </c>
      <c r="C36" s="43">
        <f>+C35/0.95-C35</f>
        <v>1825.6105263157879</v>
      </c>
      <c r="D36" s="43">
        <f aca="true" t="shared" si="7" ref="D36:M36">+D35/0.95-D35</f>
        <v>1625.1315789473701</v>
      </c>
      <c r="E36" s="43">
        <f t="shared" si="7"/>
        <v>2269.8078947368413</v>
      </c>
      <c r="F36" s="43">
        <f t="shared" si="7"/>
        <v>2026.1026315789495</v>
      </c>
      <c r="G36" s="43">
        <f t="shared" si="7"/>
        <v>1259.6184210526335</v>
      </c>
      <c r="H36" s="43">
        <f t="shared" si="7"/>
        <v>2392.9921052631616</v>
      </c>
      <c r="I36" s="43">
        <f t="shared" si="7"/>
        <v>1215.1578947368434</v>
      </c>
      <c r="J36" s="43">
        <f t="shared" si="7"/>
        <v>1179.17105263158</v>
      </c>
      <c r="K36" s="43">
        <f t="shared" si="7"/>
        <v>1805.2263157894777</v>
      </c>
      <c r="L36" s="43">
        <f t="shared" si="7"/>
        <v>2517.2736842105296</v>
      </c>
      <c r="M36" s="43">
        <f t="shared" si="7"/>
        <v>3004.4289473684257</v>
      </c>
      <c r="N36" s="43">
        <f>SUM(B36:M36)</f>
        <v>22960.389473684234</v>
      </c>
      <c r="O36" s="49"/>
    </row>
    <row r="37" spans="1:15" ht="12.75">
      <c r="A37" s="18" t="s">
        <v>14</v>
      </c>
      <c r="B37" s="39">
        <f>SUM(B35:B36)</f>
        <v>36797.36842105263</v>
      </c>
      <c r="C37" s="39">
        <f aca="true" t="shared" si="8" ref="C37:M37">SUM(C35:C36)</f>
        <v>36512.21052631579</v>
      </c>
      <c r="D37" s="39">
        <f t="shared" si="8"/>
        <v>32502.63157894737</v>
      </c>
      <c r="E37" s="39">
        <f t="shared" si="8"/>
        <v>45396.15789473685</v>
      </c>
      <c r="F37" s="39">
        <f t="shared" si="8"/>
        <v>40522.05263157895</v>
      </c>
      <c r="G37" s="39">
        <f t="shared" si="8"/>
        <v>25192.368421052633</v>
      </c>
      <c r="H37" s="39">
        <f t="shared" si="8"/>
        <v>47859.84210526316</v>
      </c>
      <c r="I37" s="39">
        <f t="shared" si="8"/>
        <v>24303.157894736843</v>
      </c>
      <c r="J37" s="39">
        <f t="shared" si="8"/>
        <v>23583.42105263158</v>
      </c>
      <c r="K37" s="39">
        <f t="shared" si="8"/>
        <v>36104.52631578948</v>
      </c>
      <c r="L37" s="39">
        <f t="shared" si="8"/>
        <v>50345.47368421053</v>
      </c>
      <c r="M37" s="39">
        <f t="shared" si="8"/>
        <v>60088.57894736843</v>
      </c>
      <c r="N37" s="39">
        <f>SUM(B37:M37)</f>
        <v>459207.7894736842</v>
      </c>
      <c r="O37" s="49"/>
    </row>
    <row r="38" spans="1:15" ht="12.75">
      <c r="A38" s="18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9"/>
    </row>
    <row r="39" spans="1:15" ht="12.75">
      <c r="A39" s="20" t="s">
        <v>33</v>
      </c>
      <c r="B39" s="35">
        <v>36800</v>
      </c>
      <c r="C39" s="35">
        <v>36500</v>
      </c>
      <c r="D39" s="35">
        <v>32500</v>
      </c>
      <c r="E39" s="35">
        <v>45400</v>
      </c>
      <c r="F39" s="35">
        <v>46000</v>
      </c>
      <c r="G39" s="35">
        <v>24000</v>
      </c>
      <c r="H39" s="35">
        <v>46500</v>
      </c>
      <c r="I39" s="35">
        <v>23000</v>
      </c>
      <c r="J39" s="35">
        <v>23028.5</v>
      </c>
      <c r="K39" s="35">
        <v>36100</v>
      </c>
      <c r="L39" s="35">
        <v>50000</v>
      </c>
      <c r="M39" s="35">
        <v>60171.5</v>
      </c>
      <c r="N39" s="35">
        <v>460000</v>
      </c>
      <c r="O39" s="49"/>
    </row>
    <row r="40" spans="1:15" ht="12.75">
      <c r="A40" s="22" t="s">
        <v>36</v>
      </c>
      <c r="B40" s="44">
        <f>B39-B37</f>
        <v>2.6315789473665063</v>
      </c>
      <c r="C40" s="44">
        <f aca="true" t="shared" si="9" ref="C40:N40">C39-C37</f>
        <v>-12.21052631578641</v>
      </c>
      <c r="D40" s="44">
        <f t="shared" si="9"/>
        <v>-2.6315789473701443</v>
      </c>
      <c r="E40" s="44">
        <f t="shared" si="9"/>
        <v>3.8421052631529165</v>
      </c>
      <c r="F40" s="44">
        <f t="shared" si="9"/>
        <v>5477.947368421053</v>
      </c>
      <c r="G40" s="44">
        <f t="shared" si="9"/>
        <v>-1192.3684210526335</v>
      </c>
      <c r="H40" s="44">
        <f t="shared" si="9"/>
        <v>-1359.8421052631602</v>
      </c>
      <c r="I40" s="44">
        <f t="shared" si="9"/>
        <v>-1303.1578947368434</v>
      </c>
      <c r="J40" s="44">
        <f t="shared" si="9"/>
        <v>-554.9210526315801</v>
      </c>
      <c r="K40" s="44">
        <f t="shared" si="9"/>
        <v>-4.526315789480577</v>
      </c>
      <c r="L40" s="44">
        <f t="shared" si="9"/>
        <v>-345.4736842105267</v>
      </c>
      <c r="M40" s="44">
        <f t="shared" si="9"/>
        <v>82.92105263157282</v>
      </c>
      <c r="N40" s="44">
        <f t="shared" si="9"/>
        <v>792.2105263157864</v>
      </c>
      <c r="O40" s="49"/>
    </row>
    <row r="41" spans="1:15" ht="12.75">
      <c r="A41" s="16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  <c r="O41" s="49"/>
    </row>
    <row r="42" spans="1:15" ht="12.75">
      <c r="A42" s="22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53"/>
      <c r="O42" s="49"/>
    </row>
    <row r="43" spans="1:15" ht="12" customHeight="1">
      <c r="A43" s="16"/>
      <c r="B43" s="24"/>
      <c r="C43" s="25"/>
      <c r="D43" s="25"/>
      <c r="E43" s="25"/>
      <c r="F43" s="23"/>
      <c r="G43" s="25"/>
      <c r="H43" s="25"/>
      <c r="I43" s="25"/>
      <c r="J43" s="25"/>
      <c r="K43" s="25"/>
      <c r="L43" s="25"/>
      <c r="M43" s="25"/>
      <c r="N43" s="24"/>
      <c r="O43" s="49"/>
    </row>
    <row r="44" spans="1:15" ht="12.75">
      <c r="A44" s="16"/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33"/>
    </row>
    <row r="45" spans="1:15" ht="12.75">
      <c r="A45" s="16"/>
      <c r="B45" s="27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30"/>
      <c r="O45" s="33"/>
    </row>
    <row r="46" spans="1:15" ht="12.75">
      <c r="A46" s="16"/>
      <c r="B46" s="31"/>
      <c r="C46" s="29"/>
      <c r="D46" s="29"/>
      <c r="E46" s="29"/>
      <c r="F46" s="29"/>
      <c r="G46" s="29"/>
      <c r="H46" s="29"/>
      <c r="I46" s="29"/>
      <c r="J46" s="28"/>
      <c r="K46" s="28"/>
      <c r="L46" s="28"/>
      <c r="M46" s="28"/>
      <c r="N46" s="27"/>
      <c r="O46" s="33"/>
    </row>
    <row r="47" spans="1:15" ht="12.75">
      <c r="A47" s="16"/>
      <c r="B47" s="3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4"/>
      <c r="O47" s="33"/>
    </row>
    <row r="48" spans="1:15" ht="12.75">
      <c r="A48" s="16"/>
      <c r="B48" s="3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4"/>
      <c r="O48" s="33"/>
    </row>
    <row r="49" spans="2:15" ht="12.75">
      <c r="B49" s="2"/>
      <c r="C49" s="3"/>
      <c r="D49" s="3"/>
      <c r="E49" s="3"/>
      <c r="F49" s="3"/>
      <c r="G49" s="3"/>
      <c r="H49" s="3"/>
      <c r="I49" s="3"/>
      <c r="J49" s="10"/>
      <c r="K49" s="10"/>
      <c r="L49" s="10"/>
      <c r="M49" s="10"/>
      <c r="N49" s="8"/>
      <c r="O49" s="14"/>
    </row>
    <row r="50" spans="2:15" ht="12.7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O50" s="14"/>
    </row>
    <row r="51" spans="2:15" ht="12.7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O51" s="14"/>
    </row>
    <row r="52" spans="2:15" ht="12.7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O52" s="14"/>
    </row>
  </sheetData>
  <sheetProtection/>
  <printOptions gridLines="1"/>
  <pageMargins left="0.2" right="0.2" top="0" bottom="0" header="0.05" footer="0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Halter</dc:creator>
  <cp:keywords/>
  <dc:description/>
  <cp:lastModifiedBy>W10Terminal04</cp:lastModifiedBy>
  <cp:lastPrinted>2017-12-11T20:07:27Z</cp:lastPrinted>
  <dcterms:created xsi:type="dcterms:W3CDTF">2011-12-12T12:03:28Z</dcterms:created>
  <dcterms:modified xsi:type="dcterms:W3CDTF">2017-12-15T16:42:02Z</dcterms:modified>
  <cp:category/>
  <cp:version/>
  <cp:contentType/>
  <cp:contentStatus/>
</cp:coreProperties>
</file>